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8955" tabRatio="650" activeTab="0"/>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1">'balance sheet'!$A$1:$J$54</definedName>
    <definedName name="_xlnm.Print_Area" localSheetId="3">'cash flows statements'!$A:$IV</definedName>
    <definedName name="_xlnm.Print_Area" localSheetId="4">'explanatory notes'!$A$1:$H$295</definedName>
    <definedName name="_xlnm.Print_Area" localSheetId="2">'statement of changes in equ'!$A$1:$Q$50</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sharedStrings.xml><?xml version="1.0" encoding="utf-8"?>
<sst xmlns="http://schemas.openxmlformats.org/spreadsheetml/2006/main" count="335" uniqueCount="254">
  <si>
    <t>TA WIN HOLDINGS BERHAD (Company No. 291592-U)</t>
  </si>
  <si>
    <t>Note</t>
  </si>
  <si>
    <t>RM'000</t>
  </si>
  <si>
    <t>Revenue</t>
  </si>
  <si>
    <t>CONDENSED CONSOLIDATED BALANCE SHEET</t>
  </si>
  <si>
    <t>AS AT</t>
  </si>
  <si>
    <t xml:space="preserve">AS AT END </t>
  </si>
  <si>
    <t>PRECEDING</t>
  </si>
  <si>
    <t>OF CURRENT</t>
  </si>
  <si>
    <t xml:space="preserve">FINANCIAL </t>
  </si>
  <si>
    <t>QUARTER</t>
  </si>
  <si>
    <t>YEAR END</t>
  </si>
  <si>
    <t>CURRENT ASSETS</t>
  </si>
  <si>
    <t>CURRENT LIABILITIES</t>
  </si>
  <si>
    <t xml:space="preserve">CONDENSED CONSOLIDATED STATEMENTS OF  CHANGES IN EQUITY </t>
  </si>
  <si>
    <t>Share</t>
  </si>
  <si>
    <t xml:space="preserve">Share </t>
  </si>
  <si>
    <t>capital</t>
  </si>
  <si>
    <t>premium</t>
  </si>
  <si>
    <t>Total</t>
  </si>
  <si>
    <t>Cash and bank balances</t>
  </si>
  <si>
    <t>to the interim financial statements.</t>
  </si>
  <si>
    <t>TA WIN HOLDINGS BERHAD (Company No.291592-U)</t>
  </si>
  <si>
    <t>1.</t>
  </si>
  <si>
    <t>Basis of Preparation</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</si>
  <si>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</si>
  <si>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</si>
  <si>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</si>
  <si>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</si>
  <si>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</si>
  <si>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</si>
  <si>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</si>
  <si>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</si>
  <si>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</si>
  <si>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</si>
  <si>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</si>
  <si>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</si>
  <si>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</si>
  <si>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</si>
  <si>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</si>
  <si>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Malaysia</t>
  </si>
  <si>
    <t>Hong Kong (S.A.R)</t>
  </si>
  <si>
    <t>9.</t>
  </si>
  <si>
    <t>Carrying Amount of Revalued Assets</t>
  </si>
  <si>
    <t>10.</t>
  </si>
  <si>
    <t>Subsequent Event</t>
  </si>
  <si>
    <t>11.</t>
  </si>
  <si>
    <t>Changes in Composition of the Group</t>
  </si>
  <si>
    <t>12.</t>
  </si>
  <si>
    <t>Performance Review</t>
  </si>
  <si>
    <t xml:space="preserve">   Revenue</t>
  </si>
  <si>
    <t>Changes</t>
  </si>
  <si>
    <t>(%)</t>
  </si>
  <si>
    <t>Commentary on Prospects</t>
  </si>
  <si>
    <t>Profit Forecast or Profit Guarantee</t>
  </si>
  <si>
    <t>Deferred tax</t>
  </si>
  <si>
    <t>Sale of Unquoted Investments and Properties</t>
  </si>
  <si>
    <t>Corporate Proposals</t>
  </si>
  <si>
    <t>Status of Corporate Proposals</t>
  </si>
  <si>
    <t>Borrowings and Debt Securities</t>
  </si>
  <si>
    <t>Secured</t>
  </si>
  <si>
    <t>Unsecured</t>
  </si>
  <si>
    <t>Off Balance Sheet Financial Instruments</t>
  </si>
  <si>
    <t>Changes in Material Litigation</t>
  </si>
  <si>
    <t>Dividend</t>
  </si>
  <si>
    <t>Authorisation for Issue</t>
  </si>
  <si>
    <t xml:space="preserve">The condensed consolidated cash flow statement should be read in conjunction with the audited financial </t>
  </si>
  <si>
    <t>13.</t>
  </si>
  <si>
    <t>Capital Commitments</t>
  </si>
  <si>
    <t>14.</t>
  </si>
  <si>
    <t>15.</t>
  </si>
  <si>
    <t>16.</t>
  </si>
  <si>
    <t>17.</t>
  </si>
  <si>
    <t>18.</t>
  </si>
  <si>
    <t>19.</t>
  </si>
  <si>
    <t>20.</t>
  </si>
  <si>
    <t>21.</t>
  </si>
  <si>
    <t>22.</t>
  </si>
  <si>
    <t>23.</t>
  </si>
  <si>
    <t>24.</t>
  </si>
  <si>
    <t>25.</t>
  </si>
  <si>
    <t>26.</t>
  </si>
  <si>
    <t>27.</t>
  </si>
  <si>
    <t>Less: Provision for diminution in value</t>
  </si>
  <si>
    <t>3 months ended</t>
  </si>
  <si>
    <t xml:space="preserve">Non-Distributable </t>
  </si>
  <si>
    <t>People's Republic of China</t>
  </si>
  <si>
    <t>Changes in Contingent Liabilities and Contingent Assets</t>
  </si>
  <si>
    <t>CONDENSED CONSOLIDATED CASH FLOW STATEMENT</t>
  </si>
  <si>
    <t>(a)</t>
  </si>
  <si>
    <t>Revaluation</t>
  </si>
  <si>
    <t xml:space="preserve"> </t>
  </si>
  <si>
    <t>Republic of Mauritius</t>
  </si>
  <si>
    <t>Adjustment for share options ('000)</t>
  </si>
  <si>
    <t xml:space="preserve">     - Basic</t>
  </si>
  <si>
    <t xml:space="preserve">     - Diluted</t>
  </si>
  <si>
    <t>Berhad</t>
  </si>
  <si>
    <t>Part A - Explanatory Notes Pursuant to FRS 134</t>
  </si>
  <si>
    <t>Part B - Explanatory Notes Pursuant to Appendix 9B of the Listing Requirements of Bursa Malaysia Securities</t>
  </si>
  <si>
    <t>Earnings Per Share ("EPS")</t>
  </si>
  <si>
    <t>Basic EPS</t>
  </si>
  <si>
    <t>Diluted EPS</t>
  </si>
  <si>
    <t>(b)</t>
  </si>
  <si>
    <t>Basic EPS (sen)</t>
  </si>
  <si>
    <t>Diluted EPS (sen)</t>
  </si>
  <si>
    <t>NON-CURRENT ASSETS</t>
  </si>
  <si>
    <t>LIABILITIES</t>
  </si>
  <si>
    <t>NON-CURRENT LIABILITIES</t>
  </si>
  <si>
    <t>Borrowings</t>
  </si>
  <si>
    <t>EQUITY</t>
  </si>
  <si>
    <t>Inventories</t>
  </si>
  <si>
    <t>TOTAL EQUITY</t>
  </si>
  <si>
    <t>TOTAL LIABILITIES</t>
  </si>
  <si>
    <t>TOTAL EQUITY AND LIABILITIES</t>
  </si>
  <si>
    <t>TOTAL ASSETS</t>
  </si>
  <si>
    <t>Other Investments</t>
  </si>
  <si>
    <t>Finance costs</t>
  </si>
  <si>
    <t>ASSETS</t>
  </si>
  <si>
    <t>As previously stated</t>
  </si>
  <si>
    <t>Cost of sales</t>
  </si>
  <si>
    <t>Income tax expense</t>
  </si>
  <si>
    <t>Earnings per share attributable to equity</t>
  </si>
  <si>
    <t>Property, plant and equipment</t>
  </si>
  <si>
    <t>Trade receivables</t>
  </si>
  <si>
    <t>Other receivables, prepayment and deposits</t>
  </si>
  <si>
    <t>Equity attributable to equity holders of the parent</t>
  </si>
  <si>
    <t>Retained earnings</t>
  </si>
  <si>
    <t>Deferred tax liabilities</t>
  </si>
  <si>
    <t>Other payables</t>
  </si>
  <si>
    <t>Trade payables</t>
  </si>
  <si>
    <t>Distributable</t>
  </si>
  <si>
    <t>Net assets per share</t>
  </si>
  <si>
    <t>Tax recoverable</t>
  </si>
  <si>
    <t>Attributable to Equity Holders of the Parent</t>
  </si>
  <si>
    <t xml:space="preserve">The condensed consolidated statements of changes in equity  should be read in conjunction with the audited financial statements for the </t>
  </si>
  <si>
    <t>The condensed consolidated balance sheet should be read in conjunction with the audited financial statements for the</t>
  </si>
  <si>
    <t>Effect of exchange rates changes</t>
  </si>
  <si>
    <t>CONDENSED CONSOLIDATED INCOME STATEMENTS</t>
  </si>
  <si>
    <t xml:space="preserve">The condensed consolidated income statements should be read in conjunction with the audited financial statements for </t>
  </si>
  <si>
    <t>Income Tax Expense</t>
  </si>
  <si>
    <t>Equivalent</t>
  </si>
  <si>
    <t>Borrowings denominated in foreign currency:</t>
  </si>
  <si>
    <t>Prior year adjustments</t>
  </si>
  <si>
    <t>28.</t>
  </si>
  <si>
    <t>Changes in Accounting Policies</t>
  </si>
  <si>
    <t>Foreign</t>
  </si>
  <si>
    <t>Current tax payable</t>
  </si>
  <si>
    <t>Foreign currency translation</t>
  </si>
  <si>
    <t>Share options granted under ESOS</t>
  </si>
  <si>
    <t xml:space="preserve">Weighted average number of ordinary </t>
  </si>
  <si>
    <t xml:space="preserve">   shares in issue ('000)</t>
  </si>
  <si>
    <t xml:space="preserve">Weighted average number of ordinary shares </t>
  </si>
  <si>
    <t xml:space="preserve">   for diluted earnings per share ('000)</t>
  </si>
  <si>
    <t>Cash and cash equivalents comprise:</t>
  </si>
  <si>
    <t>Prepaid lease payments</t>
  </si>
  <si>
    <t>Issued of ordinary shares:</t>
  </si>
  <si>
    <t>Other investments</t>
  </si>
  <si>
    <t>Medium term notes</t>
  </si>
  <si>
    <t xml:space="preserve"> - Outside Malaysia</t>
  </si>
  <si>
    <t>Currency</t>
  </si>
  <si>
    <t>Hong Kong Dollars ("HKD")</t>
  </si>
  <si>
    <t>Chinese Renminbi ("RMB")</t>
  </si>
  <si>
    <t xml:space="preserve">For the purpose of calculating diluted earnings per share, the weighted average number of ordinary shares in issue during the </t>
  </si>
  <si>
    <t>period have been adjusted for the dilutive effects of all potential ordinary shares, i.e. share options granted to employees.</t>
  </si>
  <si>
    <t>Malaysian income tax</t>
  </si>
  <si>
    <t xml:space="preserve">   Overprovision in prior year</t>
  </si>
  <si>
    <t xml:space="preserve">   Pursuant to Employee Share Option </t>
  </si>
  <si>
    <t xml:space="preserve">     Scheme (ESOS)</t>
  </si>
  <si>
    <t xml:space="preserve">   equity holders of the parent</t>
  </si>
  <si>
    <t xml:space="preserve">   equity holders of the parent (RM'000)</t>
  </si>
  <si>
    <t xml:space="preserve">Basic EPS is calculated by dividing the net profit for the period by the weighted average number of ordinary shares in issue </t>
  </si>
  <si>
    <t xml:space="preserve">during the period.  </t>
  </si>
  <si>
    <t>000</t>
  </si>
  <si>
    <t>the year ended 31 December 2007 and the accompanying explanatory notes attached to the interim financial statements.</t>
  </si>
  <si>
    <t xml:space="preserve"> year ended 31 December 2007 and the accompanying explanatory notes attached to the interim financial statements.</t>
  </si>
  <si>
    <t>year ended 31 December 2007 and the accompanying explanatory notes attached to the interim financial statements.</t>
  </si>
  <si>
    <t xml:space="preserve">At 1 January 2007 </t>
  </si>
  <si>
    <t>Loss for the period</t>
  </si>
  <si>
    <t>Profit for the period</t>
  </si>
  <si>
    <t>Period to date</t>
  </si>
  <si>
    <t xml:space="preserve">   Profit from operations</t>
  </si>
  <si>
    <t>9</t>
  </si>
  <si>
    <t>20</t>
  </si>
  <si>
    <t>22</t>
  </si>
  <si>
    <t>statements for the year ended 31 December 2007 and the accompanying explanatory notes attached</t>
  </si>
  <si>
    <t>Increase/</t>
  </si>
  <si>
    <t>(Decrease)</t>
  </si>
  <si>
    <t>Comparison with immediate Preceding Quarter's results</t>
  </si>
  <si>
    <t>6 months ended</t>
  </si>
  <si>
    <t>(restated)</t>
  </si>
  <si>
    <t>At 30 June 2007</t>
  </si>
  <si>
    <t>At 30 June 2008</t>
  </si>
  <si>
    <t>At 1 January 2008</t>
  </si>
  <si>
    <t>At 1 January 2008 (restated)</t>
  </si>
  <si>
    <t>NOTES TO INTERIM FINANCIAL REPORT ENDED 30 JUNE 2008</t>
  </si>
  <si>
    <t>30.06.2008</t>
  </si>
  <si>
    <t>30.06.2007</t>
  </si>
  <si>
    <t>30.03.2008</t>
  </si>
  <si>
    <t>Profit before tax</t>
  </si>
  <si>
    <t>Gross profit</t>
  </si>
  <si>
    <t>Profit from operations</t>
  </si>
  <si>
    <t>Current Quarter</t>
  </si>
  <si>
    <t>Profit/(loss) before tax</t>
  </si>
  <si>
    <t xml:space="preserve">Profit for the period attributable to </t>
  </si>
  <si>
    <t xml:space="preserve">FOR THE SECOND QUARTER ENDED 30 JUNE 2008 </t>
  </si>
  <si>
    <t>AS AT 30 JUNE 2008</t>
  </si>
  <si>
    <t>Net cash generated from/(used in) operating activities</t>
  </si>
  <si>
    <t>Net cash (used in)/generated from investing activities</t>
  </si>
  <si>
    <t>Net cash (used in)/generated from financing activities</t>
  </si>
  <si>
    <t>Net (decrease)/increase in cash and cash equivalents</t>
  </si>
  <si>
    <t>At end of financial period</t>
  </si>
  <si>
    <t>Year to date</t>
  </si>
  <si>
    <t>As at</t>
  </si>
  <si>
    <t xml:space="preserve">    RM'000</t>
  </si>
  <si>
    <t xml:space="preserve">      RM'000</t>
  </si>
  <si>
    <t>31.12.2007</t>
  </si>
  <si>
    <t>2 (a)</t>
  </si>
  <si>
    <t xml:space="preserve">   Profit before tax</t>
  </si>
  <si>
    <t xml:space="preserve">   Net Profit for the period</t>
  </si>
  <si>
    <t xml:space="preserve">   Relating to origination and reversal of temporary</t>
  </si>
  <si>
    <t xml:space="preserve">   Current tax</t>
  </si>
  <si>
    <t>At beginning of financial period</t>
  </si>
  <si>
    <t>At 31 December 2007</t>
  </si>
  <si>
    <t xml:space="preserve">Retained earnings       </t>
  </si>
  <si>
    <t xml:space="preserve">Deferred tax liabilities      </t>
  </si>
  <si>
    <t xml:space="preserve">Previously </t>
  </si>
  <si>
    <t>stated</t>
  </si>
  <si>
    <t>Adjustments</t>
  </si>
  <si>
    <t>Restated</t>
  </si>
  <si>
    <r>
      <t xml:space="preserve">FRS 112 </t>
    </r>
    <r>
      <rPr>
        <b/>
        <sz val="6"/>
        <rFont val="Times New Roman"/>
        <family val="1"/>
      </rPr>
      <t>2004</t>
    </r>
  </si>
  <si>
    <t>Other income</t>
  </si>
  <si>
    <t>Selling and distribution expenses</t>
  </si>
  <si>
    <t>Administrative expenses</t>
  </si>
  <si>
    <t xml:space="preserve">   holders of the parent (sen):</t>
  </si>
  <si>
    <t>Investment property</t>
  </si>
  <si>
    <t>Share capital</t>
  </si>
  <si>
    <t>Share premium</t>
  </si>
  <si>
    <t>Foreign exchange reserve</t>
  </si>
  <si>
    <t>Share option reserve</t>
  </si>
  <si>
    <t>Revaluation reserve</t>
  </si>
  <si>
    <t xml:space="preserve"> - Effect of adoption of new/revised FRS</t>
  </si>
  <si>
    <t>reserve</t>
  </si>
  <si>
    <t>exchange</t>
  </si>
  <si>
    <t>option</t>
  </si>
  <si>
    <t>retained</t>
  </si>
  <si>
    <t>earnings</t>
  </si>
  <si>
    <t>Total (income)/ tax expense</t>
  </si>
  <si>
    <t>At cost:</t>
  </si>
  <si>
    <t>Quoted shares - Outside Malaysia</t>
  </si>
  <si>
    <t>Market value</t>
  </si>
  <si>
    <t>30.6.2008</t>
  </si>
  <si>
    <t xml:space="preserve">Short term borrowings </t>
  </si>
  <si>
    <t xml:space="preserve">Long term borrowings </t>
  </si>
  <si>
    <t>Monetary market instruments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</si>
</sst>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NT$&quot;#,##0;\-&quot;NT$&quot;#,##0"/>
    <numFmt numFmtId="173" formatCode="_-&quot;$&quot;* #,##0_-;\-&quot;$&quot;* #,##0_-;_-&quot;$&quot;* &quot;-&quot;_-;_-@_-"/>
    <numFmt numFmtId="174" formatCode="_-&quot;$&quot;* #,##0.00_-;\-&quot;$&quot;* #,##0.00_-;_-&quot;$&quot;* &quot;-&quot;??_-;_-@_-"/>
    <numFmt numFmtId="175" formatCode="_(* #,##0_);_(* \(#,##0\);_(* &quot;-&quot;??_);_(@_)"/>
    <numFmt numFmtId="176" formatCode="_-* #,##0_-;\-* #,##0_-;_-* &quot;-&quot;??_-;_-@_-"/>
    <numFmt numFmtId="177" formatCode="0_);\(0\)"/>
    <numFmt numFmtId="178" formatCode="0.00_)"/>
    <numFmt numFmtId="179" formatCode="0.000%"/>
    <numFmt numFmtId="180" formatCode="0.00%;\(0.00\)%"/>
    <numFmt numFmtId="181" formatCode="#,##0.000_);[Red]\(#,##0.000\)"/>
    <numFmt numFmtId="182" formatCode="&quot;RM&quot;#,##0_);[Red]\(&quot;RM&quot;#,##0\)"/>
    <numFmt numFmtId="183" formatCode="d/m/yyyy"/>
    <numFmt numFmtId="184" formatCode="&quot;$&quot;#,##0.00"/>
    <numFmt numFmtId="185" formatCode="General_)"/>
    <numFmt numFmtId="186" formatCode="_-* #,##0.0_-;\-* #,##0.0_-;_-* &quot;-&quot;??_-;_-@_-"/>
  </numFmts>
  <fonts count="23">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sz val="10"/>
      <color indexed="10"/>
      <name val="Times New Roman"/>
      <family val="1"/>
    </font>
    <font>
      <b/>
      <sz val="12"/>
      <name val="Times New Roman"/>
      <family val="1"/>
    </font>
    <font>
      <sz val="8"/>
      <name val="新細明體"/>
      <family val="1"/>
    </font>
    <font>
      <sz val="6"/>
      <name val="Times New Roman"/>
      <family val="1"/>
    </font>
    <font>
      <vertAlign val="subscript"/>
      <sz val="10"/>
      <name val="Times New Roman"/>
      <family val="1"/>
    </font>
    <font>
      <b/>
      <sz val="6"/>
      <name val="Times New Roman"/>
      <family val="1"/>
    </font>
    <font>
      <b/>
      <sz val="10"/>
      <color indexed="10"/>
      <name val="Times New Roman"/>
      <family val="1"/>
    </font>
  </fonts>
  <fills count="4">
    <fill>
      <patternFill/>
    </fill>
    <fill>
      <patternFill patternType="gray125"/>
    </fill>
    <fill>
      <patternFill patternType="solid">
        <fgColor indexed="65"/>
        <bgColor indexed="64"/>
      </patternFill>
    </fill>
    <fill>
      <patternFill patternType="gray0625">
        <fgColor indexed="10"/>
      </patternFill>
    </fill>
  </fills>
  <borders count="1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183" fontId="3" fillId="0" borderId="0">
      <alignment/>
      <protection/>
    </xf>
    <xf numFmtId="184" fontId="3" fillId="0" borderId="0">
      <alignment/>
      <protection/>
    </xf>
    <xf numFmtId="0" fontId="2" fillId="3" borderId="0">
      <alignment horizontal="righ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180" fontId="4" fillId="0" borderId="0">
      <alignment/>
      <protection locked="0"/>
    </xf>
    <xf numFmtId="181" fontId="3" fillId="0" borderId="0">
      <alignment/>
      <protection locked="0"/>
    </xf>
    <xf numFmtId="0" fontId="8" fillId="0" borderId="0" applyNumberFormat="0" applyFill="0" applyBorder="0" applyAlignment="0" applyProtection="0"/>
    <xf numFmtId="179" fontId="3" fillId="0" borderId="0">
      <alignment/>
      <protection locked="0"/>
    </xf>
    <xf numFmtId="179" fontId="3" fillId="0" borderId="0">
      <alignment/>
      <protection locked="0"/>
    </xf>
    <xf numFmtId="0" fontId="7" fillId="0" borderId="0" applyNumberFormat="0" applyFill="0" applyBorder="0" applyAlignment="0" applyProtection="0"/>
    <xf numFmtId="172" fontId="3" fillId="0" borderId="0">
      <alignment horizontal="center"/>
      <protection/>
    </xf>
    <xf numFmtId="182" fontId="3" fillId="0" borderId="0" applyFont="0" applyFill="0" applyBorder="0" applyAlignment="0" applyProtection="0"/>
    <xf numFmtId="178" fontId="5" fillId="0" borderId="0">
      <alignment/>
      <protection/>
    </xf>
    <xf numFmtId="0" fontId="0" fillId="0" borderId="0">
      <alignment/>
      <protection/>
    </xf>
    <xf numFmtId="9" fontId="0" fillId="0" borderId="0" applyFont="0" applyFill="0" applyBorder="0" applyAlignment="0" applyProtection="0"/>
    <xf numFmtId="185" fontId="6" fillId="0" borderId="0">
      <alignment/>
      <protection/>
    </xf>
    <xf numFmtId="179" fontId="3" fillId="0" borderId="3">
      <alignment/>
      <protection locked="0"/>
    </xf>
    <xf numFmtId="0" fontId="3" fillId="0" borderId="0">
      <alignment/>
      <protection/>
    </xf>
    <xf numFmtId="169"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cellStyleXfs>
  <cellXfs count="157">
    <xf numFmtId="0" fontId="0" fillId="0" borderId="0" xfId="0" applyAlignment="1">
      <alignment/>
    </xf>
    <xf numFmtId="175" fontId="9" fillId="0" borderId="0" xfId="45" applyNumberFormat="1" applyFont="1" applyAlignment="1">
      <alignment horizontal="left"/>
    </xf>
    <xf numFmtId="175" fontId="10" fillId="0" borderId="0" xfId="45" applyNumberFormat="1" applyFont="1" applyAlignment="1">
      <alignment/>
    </xf>
    <xf numFmtId="175" fontId="9" fillId="0" borderId="0" xfId="45" applyNumberFormat="1" applyFont="1" applyAlignment="1">
      <alignment/>
    </xf>
    <xf numFmtId="0" fontId="11" fillId="0" borderId="0" xfId="39" applyFont="1">
      <alignment/>
      <protection/>
    </xf>
    <xf numFmtId="0" fontId="11" fillId="0" borderId="0" xfId="39" applyFont="1" applyAlignment="1">
      <alignment horizontal="center"/>
      <protection/>
    </xf>
    <xf numFmtId="175" fontId="11" fillId="0" borderId="0" xfId="45" applyNumberFormat="1" applyFont="1" applyAlignment="1">
      <alignment/>
    </xf>
    <xf numFmtId="175" fontId="11" fillId="0" borderId="0" xfId="45" applyNumberFormat="1" applyFont="1" applyBorder="1" applyAlignment="1">
      <alignment/>
    </xf>
    <xf numFmtId="175" fontId="11" fillId="0" borderId="4" xfId="45" applyNumberFormat="1" applyFont="1" applyBorder="1" applyAlignment="1">
      <alignment/>
    </xf>
    <xf numFmtId="175" fontId="11" fillId="0" borderId="0" xfId="39" applyNumberFormat="1" applyFont="1">
      <alignment/>
      <protection/>
    </xf>
    <xf numFmtId="169" fontId="9" fillId="0" borderId="0" xfId="45" applyNumberFormat="1" applyFont="1" applyAlignment="1">
      <alignment horizontal="left"/>
    </xf>
    <xf numFmtId="169" fontId="10" fillId="0" borderId="0" xfId="45" applyNumberFormat="1" applyFont="1" applyAlignment="1">
      <alignment/>
    </xf>
    <xf numFmtId="175" fontId="10" fillId="0" borderId="4" xfId="45" applyNumberFormat="1" applyFont="1" applyBorder="1" applyAlignment="1">
      <alignment/>
    </xf>
    <xf numFmtId="0" fontId="11" fillId="0" borderId="0" xfId="39" applyFont="1" applyBorder="1">
      <alignment/>
      <protection/>
    </xf>
    <xf numFmtId="0" fontId="0" fillId="0" borderId="0" xfId="39">
      <alignment/>
      <protection/>
    </xf>
    <xf numFmtId="0" fontId="0" fillId="0" borderId="0" xfId="39" applyAlignment="1">
      <alignment horizontal="center"/>
      <protection/>
    </xf>
    <xf numFmtId="15" fontId="9" fillId="0" borderId="0" xfId="39" applyNumberFormat="1" applyFont="1">
      <alignment/>
      <protection/>
    </xf>
    <xf numFmtId="0" fontId="12" fillId="0" borderId="0" xfId="39" applyFont="1" applyAlignment="1">
      <alignment horizontal="right"/>
      <protection/>
    </xf>
    <xf numFmtId="0" fontId="12" fillId="0" borderId="0" xfId="39" applyFont="1" applyAlignment="1">
      <alignment horizontal="center"/>
      <protection/>
    </xf>
    <xf numFmtId="0" fontId="12" fillId="0" borderId="0" xfId="39" applyFont="1">
      <alignment/>
      <protection/>
    </xf>
    <xf numFmtId="175" fontId="11" fillId="0" borderId="3" xfId="45" applyNumberFormat="1" applyFont="1" applyBorder="1" applyAlignment="1">
      <alignment/>
    </xf>
    <xf numFmtId="175" fontId="11" fillId="0" borderId="0" xfId="45" applyNumberFormat="1" applyFont="1" applyAlignment="1">
      <alignment horizontal="right"/>
    </xf>
    <xf numFmtId="0" fontId="13" fillId="0" borderId="0" xfId="39" applyFont="1">
      <alignment/>
      <protection/>
    </xf>
    <xf numFmtId="0" fontId="10" fillId="0" borderId="0" xfId="39" applyFont="1">
      <alignment/>
      <protection/>
    </xf>
    <xf numFmtId="0" fontId="14" fillId="0" borderId="0" xfId="39" applyFont="1" applyAlignment="1">
      <alignment horizontal="left"/>
      <protection/>
    </xf>
    <xf numFmtId="0" fontId="12" fillId="0" borderId="0" xfId="39" applyFont="1" quotePrefix="1">
      <alignment/>
      <protection/>
    </xf>
    <xf numFmtId="0" fontId="12" fillId="0" borderId="0" xfId="39" applyFont="1" applyAlignment="1" quotePrefix="1">
      <alignment horizontal="left"/>
      <protection/>
    </xf>
    <xf numFmtId="0" fontId="11" fillId="0" borderId="0" xfId="39" applyFont="1" applyAlignment="1">
      <alignment horizontal="left"/>
      <protection/>
    </xf>
    <xf numFmtId="0" fontId="9" fillId="0" borderId="0" xfId="39" applyFont="1" applyAlignment="1" quotePrefix="1">
      <alignment horizontal="left"/>
      <protection/>
    </xf>
    <xf numFmtId="175" fontId="11" fillId="0" borderId="0" xfId="39" applyNumberFormat="1" applyFont="1" applyBorder="1">
      <alignment/>
      <protection/>
    </xf>
    <xf numFmtId="175" fontId="11" fillId="0" borderId="0" xfId="39" applyNumberFormat="1" applyFont="1" applyAlignment="1">
      <alignment horizontal="right"/>
      <protection/>
    </xf>
    <xf numFmtId="171" fontId="11" fillId="0" borderId="0" xfId="45" applyFont="1" applyBorder="1" applyAlignment="1">
      <alignment/>
    </xf>
    <xf numFmtId="175" fontId="11" fillId="0" borderId="0" xfId="45" applyNumberFormat="1" applyFont="1" applyAlignment="1" quotePrefix="1">
      <alignment/>
    </xf>
    <xf numFmtId="0" fontId="12" fillId="0" borderId="0" xfId="39" applyFont="1" applyBorder="1">
      <alignment/>
      <protection/>
    </xf>
    <xf numFmtId="0" fontId="15" fillId="0" borderId="0" xfId="39" applyFont="1" applyBorder="1" applyAlignment="1">
      <alignment horizontal="right"/>
      <protection/>
    </xf>
    <xf numFmtId="0" fontId="12" fillId="0" borderId="0" xfId="39" applyFont="1" applyBorder="1" applyAlignment="1">
      <alignment horizontal="right"/>
      <protection/>
    </xf>
    <xf numFmtId="169" fontId="11" fillId="0" borderId="0" xfId="39" applyNumberFormat="1" applyFont="1" applyBorder="1">
      <alignment/>
      <protection/>
    </xf>
    <xf numFmtId="175" fontId="11" fillId="0" borderId="0" xfId="45" applyNumberFormat="1" applyFont="1" applyBorder="1" applyAlignment="1">
      <alignment horizontal="right"/>
    </xf>
    <xf numFmtId="171" fontId="11" fillId="0" borderId="0" xfId="39" applyNumberFormat="1" applyFont="1" applyBorder="1">
      <alignment/>
      <protection/>
    </xf>
    <xf numFmtId="175" fontId="10" fillId="0" borderId="0" xfId="45" applyNumberFormat="1" applyFont="1" applyBorder="1" applyAlignment="1">
      <alignment/>
    </xf>
    <xf numFmtId="0" fontId="13" fillId="0" borderId="0" xfId="39" applyFont="1" applyBorder="1">
      <alignment/>
      <protection/>
    </xf>
    <xf numFmtId="0" fontId="12" fillId="0" borderId="0" xfId="39" applyFont="1" applyFill="1">
      <alignment/>
      <protection/>
    </xf>
    <xf numFmtId="0" fontId="11" fillId="0" borderId="0" xfId="39" applyFont="1" applyFill="1">
      <alignment/>
      <protection/>
    </xf>
    <xf numFmtId="175" fontId="11" fillId="0" borderId="0" xfId="45" applyNumberFormat="1" applyFont="1" applyFill="1" applyAlignment="1">
      <alignment/>
    </xf>
    <xf numFmtId="176" fontId="11" fillId="0" borderId="0" xfId="26" applyNumberFormat="1" applyFont="1" applyBorder="1" applyAlignment="1">
      <alignment/>
    </xf>
    <xf numFmtId="0" fontId="16" fillId="0" borderId="0" xfId="39" applyFont="1">
      <alignment/>
      <protection/>
    </xf>
    <xf numFmtId="171" fontId="11" fillId="0" borderId="0" xfId="45" applyNumberFormat="1" applyFont="1" applyBorder="1" applyAlignment="1">
      <alignment/>
    </xf>
    <xf numFmtId="0" fontId="9" fillId="0" borderId="0" xfId="39" applyFont="1" applyAlignment="1">
      <alignment horizontal="center"/>
      <protection/>
    </xf>
    <xf numFmtId="0" fontId="10" fillId="0" borderId="0" xfId="39" applyFont="1" applyAlignment="1">
      <alignment horizontal="center"/>
      <protection/>
    </xf>
    <xf numFmtId="0" fontId="11" fillId="0" borderId="0" xfId="39" applyFont="1" applyAlignment="1">
      <alignment horizontal="right"/>
      <protection/>
    </xf>
    <xf numFmtId="0" fontId="15" fillId="0" borderId="0" xfId="39" applyFont="1" applyAlignment="1">
      <alignment horizontal="center"/>
      <protection/>
    </xf>
    <xf numFmtId="175" fontId="11" fillId="0" borderId="0" xfId="45" applyNumberFormat="1" applyFont="1" applyFill="1" applyAlignment="1">
      <alignment horizontal="center"/>
    </xf>
    <xf numFmtId="0" fontId="11" fillId="0" borderId="0" xfId="39" applyFont="1" applyFill="1" applyAlignment="1">
      <alignment horizontal="left"/>
      <protection/>
    </xf>
    <xf numFmtId="0" fontId="11" fillId="0" borderId="0" xfId="39" applyFont="1" applyFill="1" applyAlignment="1">
      <alignment horizontal="center"/>
      <protection/>
    </xf>
    <xf numFmtId="176" fontId="11" fillId="0" borderId="0" xfId="26" applyNumberFormat="1" applyFont="1" applyFill="1" applyAlignment="1">
      <alignment horizontal="right"/>
    </xf>
    <xf numFmtId="175" fontId="11" fillId="0" borderId="0" xfId="45" applyNumberFormat="1" applyFont="1" applyFill="1" applyAlignment="1">
      <alignment horizontal="right"/>
    </xf>
    <xf numFmtId="175" fontId="11" fillId="0" borderId="0" xfId="45" applyNumberFormat="1" applyFont="1" applyFill="1" applyBorder="1" applyAlignment="1">
      <alignment/>
    </xf>
    <xf numFmtId="175" fontId="11" fillId="0" borderId="4" xfId="45" applyNumberFormat="1" applyFont="1" applyFill="1" applyBorder="1" applyAlignment="1">
      <alignment/>
    </xf>
    <xf numFmtId="175" fontId="10" fillId="0" borderId="5" xfId="45" applyNumberFormat="1" applyFont="1" applyFill="1" applyBorder="1" applyAlignment="1">
      <alignment/>
    </xf>
    <xf numFmtId="175" fontId="10" fillId="0" borderId="6" xfId="45" applyNumberFormat="1" applyFont="1" applyFill="1" applyBorder="1" applyAlignment="1">
      <alignment/>
    </xf>
    <xf numFmtId="175" fontId="10" fillId="0" borderId="1" xfId="45" applyNumberFormat="1" applyFont="1" applyFill="1" applyBorder="1" applyAlignment="1">
      <alignment/>
    </xf>
    <xf numFmtId="175" fontId="9" fillId="0" borderId="0" xfId="45" applyNumberFormat="1" applyFont="1" applyFill="1" applyAlignment="1">
      <alignment horizontal="center"/>
    </xf>
    <xf numFmtId="175" fontId="10" fillId="0" borderId="0" xfId="45" applyNumberFormat="1" applyFont="1" applyFill="1" applyAlignment="1">
      <alignment/>
    </xf>
    <xf numFmtId="15" fontId="9" fillId="0" borderId="0" xfId="45" applyNumberFormat="1" applyFont="1" applyFill="1" applyAlignment="1">
      <alignment horizontal="center"/>
    </xf>
    <xf numFmtId="175" fontId="11" fillId="0" borderId="7" xfId="45" applyNumberFormat="1" applyFont="1" applyFill="1" applyBorder="1" applyAlignment="1">
      <alignment/>
    </xf>
    <xf numFmtId="43" fontId="11" fillId="0" borderId="0" xfId="26" applyFont="1" applyFill="1" applyAlignment="1">
      <alignment/>
    </xf>
    <xf numFmtId="171" fontId="11" fillId="0" borderId="0" xfId="45" applyNumberFormat="1" applyFont="1" applyFill="1" applyBorder="1" applyAlignment="1">
      <alignment/>
    </xf>
    <xf numFmtId="175" fontId="11" fillId="0" borderId="0" xfId="45" applyNumberFormat="1" applyFont="1" applyFill="1" applyBorder="1" applyAlignment="1">
      <alignment horizontal="center"/>
    </xf>
    <xf numFmtId="0" fontId="0" fillId="0" borderId="0" xfId="39" applyFill="1">
      <alignment/>
      <protection/>
    </xf>
    <xf numFmtId="175" fontId="12" fillId="0" borderId="0" xfId="39" applyNumberFormat="1" applyFont="1" applyAlignment="1">
      <alignment horizontal="right"/>
      <protection/>
    </xf>
    <xf numFmtId="175" fontId="12" fillId="0" borderId="0" xfId="45" applyNumberFormat="1" applyFont="1" applyFill="1" applyAlignment="1">
      <alignment/>
    </xf>
    <xf numFmtId="169" fontId="10" fillId="0" borderId="0" xfId="45" applyNumberFormat="1" applyFont="1" applyFill="1" applyAlignment="1">
      <alignment horizontal="right"/>
    </xf>
    <xf numFmtId="169" fontId="10" fillId="0" borderId="0" xfId="45" applyNumberFormat="1" applyFont="1" applyFill="1" applyAlignment="1">
      <alignment/>
    </xf>
    <xf numFmtId="176" fontId="11" fillId="0" borderId="0" xfId="26" applyNumberFormat="1" applyFont="1" applyFill="1" applyAlignment="1">
      <alignment/>
    </xf>
    <xf numFmtId="171" fontId="12" fillId="0" borderId="0" xfId="26" applyNumberFormat="1" applyFont="1" applyFill="1" applyAlignment="1">
      <alignment/>
    </xf>
    <xf numFmtId="169" fontId="10" fillId="0" borderId="0" xfId="45" applyNumberFormat="1" applyFont="1" applyFill="1" applyAlignment="1">
      <alignment horizontal="center"/>
    </xf>
    <xf numFmtId="0" fontId="12" fillId="0" borderId="0" xfId="39" applyFont="1" applyFill="1" applyAlignment="1">
      <alignment horizontal="center"/>
      <protection/>
    </xf>
    <xf numFmtId="175" fontId="11" fillId="0" borderId="3" xfId="45" applyNumberFormat="1" applyFont="1" applyFill="1" applyBorder="1" applyAlignment="1">
      <alignment/>
    </xf>
    <xf numFmtId="175" fontId="9" fillId="0" borderId="0" xfId="45" applyNumberFormat="1" applyFont="1" applyFill="1" applyAlignment="1">
      <alignment horizontal="left"/>
    </xf>
    <xf numFmtId="175" fontId="10" fillId="0" borderId="0" xfId="45" applyNumberFormat="1" applyFont="1" applyFill="1" applyAlignment="1">
      <alignment horizontal="center"/>
    </xf>
    <xf numFmtId="171" fontId="10" fillId="0" borderId="0" xfId="26" applyNumberFormat="1" applyFont="1" applyFill="1" applyAlignment="1">
      <alignment/>
    </xf>
    <xf numFmtId="175" fontId="9" fillId="0" borderId="0" xfId="45" applyNumberFormat="1" applyFont="1" applyFill="1" applyAlignment="1">
      <alignment/>
    </xf>
    <xf numFmtId="15" fontId="10" fillId="0" borderId="0" xfId="45" applyNumberFormat="1" applyFont="1" applyFill="1" applyAlignment="1">
      <alignment horizontal="center"/>
    </xf>
    <xf numFmtId="171" fontId="10" fillId="0" borderId="0" xfId="26" applyNumberFormat="1" applyFont="1" applyFill="1" applyAlignment="1">
      <alignment horizontal="center"/>
    </xf>
    <xf numFmtId="171" fontId="11" fillId="0" borderId="0" xfId="26" applyNumberFormat="1" applyFont="1" applyFill="1" applyAlignment="1">
      <alignment/>
    </xf>
    <xf numFmtId="9" fontId="11" fillId="0" borderId="0" xfId="40" applyFont="1" applyFill="1" applyAlignment="1">
      <alignment horizontal="center"/>
    </xf>
    <xf numFmtId="171" fontId="11" fillId="0" borderId="0" xfId="26" applyNumberFormat="1" applyFont="1" applyFill="1" applyBorder="1" applyAlignment="1">
      <alignment/>
    </xf>
    <xf numFmtId="175" fontId="11" fillId="0" borderId="0" xfId="39" applyNumberFormat="1" applyFont="1" applyFill="1" applyAlignment="1">
      <alignment horizontal="center"/>
      <protection/>
    </xf>
    <xf numFmtId="175" fontId="10" fillId="0" borderId="8" xfId="45" applyNumberFormat="1" applyFont="1" applyFill="1" applyBorder="1" applyAlignment="1">
      <alignment/>
    </xf>
    <xf numFmtId="175" fontId="10" fillId="0" borderId="0" xfId="45" applyNumberFormat="1" applyFont="1" applyFill="1" applyBorder="1" applyAlignment="1">
      <alignment/>
    </xf>
    <xf numFmtId="175" fontId="10" fillId="0" borderId="4" xfId="45" applyNumberFormat="1" applyFont="1" applyFill="1" applyBorder="1" applyAlignment="1">
      <alignment/>
    </xf>
    <xf numFmtId="175" fontId="10" fillId="0" borderId="9" xfId="45" applyNumberFormat="1" applyFont="1" applyFill="1" applyBorder="1" applyAlignment="1">
      <alignment/>
    </xf>
    <xf numFmtId="171" fontId="10" fillId="0" borderId="0" xfId="45" applyNumberFormat="1" applyFont="1" applyFill="1" applyAlignment="1">
      <alignment/>
    </xf>
    <xf numFmtId="0" fontId="12" fillId="0" borderId="0" xfId="39" applyFont="1" applyFill="1" quotePrefix="1">
      <alignment/>
      <protection/>
    </xf>
    <xf numFmtId="0" fontId="10" fillId="0" borderId="0" xfId="39" applyFont="1" applyBorder="1">
      <alignment/>
      <protection/>
    </xf>
    <xf numFmtId="15" fontId="9" fillId="0" borderId="0" xfId="39" applyNumberFormat="1" applyFont="1" applyAlignment="1">
      <alignment horizontal="center"/>
      <protection/>
    </xf>
    <xf numFmtId="175" fontId="12" fillId="0" borderId="0" xfId="39" applyNumberFormat="1" applyFont="1" applyBorder="1" applyAlignment="1">
      <alignment horizontal="center"/>
      <protection/>
    </xf>
    <xf numFmtId="0" fontId="15" fillId="0" borderId="0" xfId="39" applyFont="1" applyAlignment="1" quotePrefix="1">
      <alignment horizontal="center"/>
      <protection/>
    </xf>
    <xf numFmtId="176" fontId="11" fillId="0" borderId="0" xfId="39" applyNumberFormat="1" applyFont="1">
      <alignment/>
      <protection/>
    </xf>
    <xf numFmtId="0" fontId="11" fillId="0" borderId="0" xfId="39" applyFont="1" applyFill="1" applyBorder="1">
      <alignment/>
      <protection/>
    </xf>
    <xf numFmtId="171" fontId="11" fillId="0" borderId="0" xfId="39" applyNumberFormat="1" applyFont="1" applyFill="1" applyBorder="1">
      <alignment/>
      <protection/>
    </xf>
    <xf numFmtId="174" fontId="11" fillId="0" borderId="0" xfId="28" applyFont="1" applyFill="1" applyBorder="1" applyAlignment="1">
      <alignment/>
    </xf>
    <xf numFmtId="175" fontId="11" fillId="0" borderId="0" xfId="39" applyNumberFormat="1" applyFont="1" applyFill="1" applyBorder="1">
      <alignment/>
      <protection/>
    </xf>
    <xf numFmtId="175" fontId="10" fillId="0" borderId="3" xfId="45" applyNumberFormat="1" applyFont="1" applyBorder="1" applyAlignment="1">
      <alignment/>
    </xf>
    <xf numFmtId="0" fontId="12" fillId="0" borderId="0" xfId="39" applyFont="1" applyFill="1" applyAlignment="1">
      <alignment horizontal="right"/>
      <protection/>
    </xf>
    <xf numFmtId="171" fontId="11" fillId="0" borderId="7" xfId="45" applyNumberFormat="1" applyFont="1" applyFill="1" applyBorder="1" applyAlignment="1">
      <alignment/>
    </xf>
    <xf numFmtId="186" fontId="11" fillId="0" borderId="0" xfId="26" applyNumberFormat="1" applyFont="1" applyAlignment="1">
      <alignment horizontal="right"/>
    </xf>
    <xf numFmtId="175" fontId="12" fillId="0" borderId="0" xfId="45" applyNumberFormat="1" applyFont="1" applyAlignment="1">
      <alignment horizontal="right"/>
    </xf>
    <xf numFmtId="175" fontId="11" fillId="0" borderId="4" xfId="45" applyNumberFormat="1" applyFont="1" applyBorder="1" applyAlignment="1">
      <alignment horizontal="right"/>
    </xf>
    <xf numFmtId="169" fontId="9" fillId="0" borderId="0" xfId="45" applyNumberFormat="1" applyFont="1" applyFill="1" applyAlignment="1">
      <alignment horizontal="left"/>
    </xf>
    <xf numFmtId="169" fontId="10" fillId="0" borderId="0" xfId="45" applyNumberFormat="1" applyFont="1" applyFill="1" applyAlignment="1">
      <alignment horizontal="left"/>
    </xf>
    <xf numFmtId="169" fontId="9" fillId="0" borderId="0" xfId="45" applyNumberFormat="1" applyFont="1" applyFill="1" applyAlignment="1">
      <alignment horizontal="center"/>
    </xf>
    <xf numFmtId="169" fontId="10" fillId="0" borderId="0" xfId="45" applyNumberFormat="1" applyFont="1" applyFill="1" applyAlignment="1" quotePrefix="1">
      <alignment horizontal="center"/>
    </xf>
    <xf numFmtId="169" fontId="10" fillId="0" borderId="5" xfId="45" applyNumberFormat="1" applyFont="1" applyFill="1" applyBorder="1" applyAlignment="1">
      <alignment horizontal="center"/>
    </xf>
    <xf numFmtId="169" fontId="10" fillId="0" borderId="6" xfId="45" applyNumberFormat="1" applyFont="1" applyFill="1" applyBorder="1" applyAlignment="1">
      <alignment horizontal="center"/>
    </xf>
    <xf numFmtId="169" fontId="10" fillId="0" borderId="6" xfId="45" applyNumberFormat="1" applyFont="1" applyFill="1" applyBorder="1" applyAlignment="1">
      <alignment horizontal="right"/>
    </xf>
    <xf numFmtId="169" fontId="10" fillId="0" borderId="1" xfId="45" applyNumberFormat="1" applyFont="1" applyFill="1" applyBorder="1" applyAlignment="1">
      <alignment horizontal="right"/>
    </xf>
    <xf numFmtId="169" fontId="10" fillId="0" borderId="0" xfId="45" applyNumberFormat="1" applyFont="1" applyFill="1" applyBorder="1" applyAlignment="1">
      <alignment horizontal="right"/>
    </xf>
    <xf numFmtId="169" fontId="10" fillId="0" borderId="5" xfId="45" applyNumberFormat="1" applyFont="1" applyFill="1" applyBorder="1" applyAlignment="1">
      <alignment horizontal="right"/>
    </xf>
    <xf numFmtId="169" fontId="10" fillId="0" borderId="6" xfId="45" applyNumberFormat="1" applyFont="1" applyFill="1" applyBorder="1" applyAlignment="1">
      <alignment/>
    </xf>
    <xf numFmtId="169" fontId="10" fillId="0" borderId="8" xfId="45" applyNumberFormat="1" applyFont="1" applyFill="1" applyBorder="1" applyAlignment="1">
      <alignment horizontal="right"/>
    </xf>
    <xf numFmtId="169" fontId="10" fillId="0" borderId="0" xfId="45" applyNumberFormat="1" applyFont="1" applyFill="1" applyBorder="1" applyAlignment="1">
      <alignment/>
    </xf>
    <xf numFmtId="169" fontId="10" fillId="0" borderId="4" xfId="45" applyNumberFormat="1" applyFont="1" applyFill="1" applyBorder="1" applyAlignment="1">
      <alignment horizontal="right"/>
    </xf>
    <xf numFmtId="175" fontId="11" fillId="0" borderId="0" xfId="45" applyNumberFormat="1" applyFont="1" applyFill="1" applyAlignment="1">
      <alignment horizontal="left"/>
    </xf>
    <xf numFmtId="171" fontId="11" fillId="0" borderId="0" xfId="45" applyFont="1" applyFill="1" applyBorder="1" applyAlignment="1">
      <alignment/>
    </xf>
    <xf numFmtId="176" fontId="11" fillId="0" borderId="0" xfId="26" applyNumberFormat="1" applyFont="1" applyFill="1" applyBorder="1" applyAlignment="1">
      <alignment/>
    </xf>
    <xf numFmtId="43" fontId="11" fillId="0" borderId="0" xfId="26" applyFont="1" applyFill="1" applyBorder="1" applyAlignment="1">
      <alignment/>
    </xf>
    <xf numFmtId="176" fontId="11" fillId="0" borderId="3" xfId="26" applyNumberFormat="1" applyFont="1" applyFill="1" applyBorder="1" applyAlignment="1">
      <alignment/>
    </xf>
    <xf numFmtId="175" fontId="11" fillId="0" borderId="0" xfId="26" applyNumberFormat="1" applyFont="1" applyFill="1" applyAlignment="1">
      <alignment horizontal="left" indent="1"/>
    </xf>
    <xf numFmtId="176" fontId="11" fillId="0" borderId="0" xfId="26" applyNumberFormat="1" applyFont="1" applyFill="1" applyAlignment="1">
      <alignment horizontal="left" indent="1"/>
    </xf>
    <xf numFmtId="15" fontId="12" fillId="0" borderId="0" xfId="45" applyNumberFormat="1" applyFont="1" applyFill="1" applyAlignment="1">
      <alignment horizontal="center"/>
    </xf>
    <xf numFmtId="175" fontId="11" fillId="0" borderId="8" xfId="45" applyNumberFormat="1" applyFont="1" applyFill="1" applyBorder="1" applyAlignment="1">
      <alignment/>
    </xf>
    <xf numFmtId="177" fontId="11" fillId="0" borderId="0" xfId="26" applyNumberFormat="1" applyFont="1" applyFill="1" applyBorder="1" applyAlignment="1">
      <alignment/>
    </xf>
    <xf numFmtId="177" fontId="11" fillId="0" borderId="9" xfId="26" applyNumberFormat="1" applyFont="1" applyFill="1" applyBorder="1" applyAlignment="1">
      <alignment/>
    </xf>
    <xf numFmtId="177" fontId="11" fillId="0" borderId="0" xfId="26" applyNumberFormat="1" applyFont="1" applyAlignment="1">
      <alignment/>
    </xf>
    <xf numFmtId="177" fontId="11" fillId="0" borderId="0" xfId="26" applyNumberFormat="1" applyFont="1" applyFill="1" applyAlignment="1">
      <alignment/>
    </xf>
    <xf numFmtId="0" fontId="22" fillId="0" borderId="0" xfId="39" applyFont="1" applyFill="1">
      <alignment/>
      <protection/>
    </xf>
    <xf numFmtId="0" fontId="22" fillId="0" borderId="0" xfId="39" applyFont="1">
      <alignment/>
      <protection/>
    </xf>
    <xf numFmtId="10" fontId="11" fillId="0" borderId="0" xfId="39" applyNumberFormat="1" applyFont="1">
      <alignment/>
      <protection/>
    </xf>
    <xf numFmtId="43" fontId="12" fillId="0" borderId="0" xfId="26" applyFont="1" applyFill="1" applyAlignment="1">
      <alignment horizontal="right"/>
    </xf>
    <xf numFmtId="177" fontId="11" fillId="0" borderId="0" xfId="39" applyNumberFormat="1" applyFont="1" applyFill="1">
      <alignment/>
      <protection/>
    </xf>
    <xf numFmtId="177" fontId="11" fillId="0" borderId="0" xfId="45" applyNumberFormat="1" applyFont="1" applyFill="1" applyAlignment="1">
      <alignment/>
    </xf>
    <xf numFmtId="177" fontId="11" fillId="0" borderId="4" xfId="26" applyNumberFormat="1" applyFont="1" applyFill="1" applyBorder="1" applyAlignment="1">
      <alignment/>
    </xf>
    <xf numFmtId="177" fontId="11" fillId="0" borderId="4" xfId="45" applyNumberFormat="1" applyFont="1" applyFill="1" applyBorder="1" applyAlignment="1">
      <alignment/>
    </xf>
    <xf numFmtId="177" fontId="11" fillId="0" borderId="0" xfId="45" applyNumberFormat="1" applyFont="1" applyFill="1" applyBorder="1" applyAlignment="1">
      <alignment/>
    </xf>
    <xf numFmtId="43" fontId="12" fillId="0" borderId="0" xfId="26" applyFont="1" applyAlignment="1">
      <alignment horizontal="right"/>
    </xf>
    <xf numFmtId="176" fontId="11" fillId="0" borderId="0" xfId="26" applyNumberFormat="1" applyFont="1" applyAlignment="1">
      <alignment/>
    </xf>
    <xf numFmtId="176" fontId="11" fillId="0" borderId="7" xfId="26" applyNumberFormat="1" applyFont="1" applyBorder="1" applyAlignment="1">
      <alignment/>
    </xf>
    <xf numFmtId="177" fontId="11" fillId="0" borderId="7" xfId="26" applyNumberFormat="1" applyFont="1" applyBorder="1" applyAlignment="1">
      <alignment/>
    </xf>
    <xf numFmtId="175" fontId="10" fillId="0" borderId="7" xfId="45" applyNumberFormat="1" applyFont="1" applyBorder="1" applyAlignment="1">
      <alignment/>
    </xf>
    <xf numFmtId="43" fontId="12" fillId="0" borderId="0" xfId="26" applyFont="1" applyFill="1" applyBorder="1" applyAlignment="1">
      <alignment horizontal="right"/>
    </xf>
    <xf numFmtId="177" fontId="11" fillId="0" borderId="0" xfId="39" applyNumberFormat="1" applyFont="1" applyFill="1" applyBorder="1">
      <alignment/>
      <protection/>
    </xf>
    <xf numFmtId="175" fontId="11" fillId="0" borderId="8" xfId="45" applyNumberFormat="1" applyFont="1" applyBorder="1" applyAlignment="1">
      <alignment/>
    </xf>
    <xf numFmtId="175" fontId="9" fillId="0" borderId="0" xfId="45" applyNumberFormat="1" applyFont="1" applyFill="1" applyAlignment="1">
      <alignment horizontal="center"/>
    </xf>
    <xf numFmtId="0" fontId="12" fillId="0" borderId="0" xfId="39" applyFont="1" applyAlignment="1">
      <alignment horizontal="center"/>
      <protection/>
    </xf>
    <xf numFmtId="0" fontId="17" fillId="0" borderId="0" xfId="39" applyFont="1" applyAlignment="1">
      <alignment horizontal="center"/>
      <protection/>
    </xf>
    <xf numFmtId="175" fontId="12" fillId="0" borderId="0" xfId="45" applyNumberFormat="1" applyFont="1" applyFill="1" applyAlignment="1">
      <alignment horizontal="center"/>
    </xf>
  </cellXfs>
  <cellStyles count="34">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urrency" xfId="28"/>
    <cellStyle name="Currency [0]" xfId="29"/>
    <cellStyle name="Date" xfId="30"/>
    <cellStyle name="Fixed" xfId="31"/>
    <cellStyle name="Followed Hyperlink" xfId="32"/>
    <cellStyle name="Heading1" xfId="33"/>
    <cellStyle name="Heading2" xfId="34"/>
    <cellStyle name="Hyperlink" xfId="35"/>
    <cellStyle name="International" xfId="36"/>
    <cellStyle name="International1" xfId="37"/>
    <cellStyle name="Normal - Style1" xfId="38"/>
    <cellStyle name="Normal_interim report 31.12.03" xfId="39"/>
    <cellStyle name="Percent" xfId="40"/>
    <cellStyle name="Standard_1.1" xfId="41"/>
    <cellStyle name="Total" xfId="42"/>
    <cellStyle name="一般_Consol2003-working" xfId="43"/>
    <cellStyle name="千分位[0]_Consol2003-working" xfId="44"/>
    <cellStyle name="千分位_Consol2003-working" xfId="45"/>
    <cellStyle name="貨幣 [0]_Consol2003-working" xfId="46"/>
    <cellStyle name="貨幣_Consol2003-working"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3</xdr:row>
      <xdr:rowOff>123825</xdr:rowOff>
    </xdr:from>
    <xdr:to>
      <xdr:col>16</xdr:col>
      <xdr:colOff>581025</xdr:colOff>
      <xdr:row>3</xdr:row>
      <xdr:rowOff>123825</xdr:rowOff>
    </xdr:to>
    <xdr:sp>
      <xdr:nvSpPr>
        <xdr:cNvPr id="1" name="Line 1"/>
        <xdr:cNvSpPr>
          <a:spLocks/>
        </xdr:cNvSpPr>
      </xdr:nvSpPr>
      <xdr:spPr>
        <a:xfrm>
          <a:off x="6648450" y="752475"/>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28575</xdr:colOff>
      <xdr:row>3</xdr:row>
      <xdr:rowOff>123825</xdr:rowOff>
    </xdr:from>
    <xdr:to>
      <xdr:col>6</xdr:col>
      <xdr:colOff>428625</xdr:colOff>
      <xdr:row>3</xdr:row>
      <xdr:rowOff>123825</xdr:rowOff>
    </xdr:to>
    <xdr:sp>
      <xdr:nvSpPr>
        <xdr:cNvPr id="2" name="Line 2"/>
        <xdr:cNvSpPr>
          <a:spLocks/>
        </xdr:cNvSpPr>
      </xdr:nvSpPr>
      <xdr:spPr>
        <a:xfrm flipH="1">
          <a:off x="2790825" y="75247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552450</xdr:colOff>
      <xdr:row>4</xdr:row>
      <xdr:rowOff>123825</xdr:rowOff>
    </xdr:from>
    <xdr:to>
      <xdr:col>13</xdr:col>
      <xdr:colOff>0</xdr:colOff>
      <xdr:row>4</xdr:row>
      <xdr:rowOff>123825</xdr:rowOff>
    </xdr:to>
    <xdr:sp>
      <xdr:nvSpPr>
        <xdr:cNvPr id="3" name="Line 3"/>
        <xdr:cNvSpPr>
          <a:spLocks/>
        </xdr:cNvSpPr>
      </xdr:nvSpPr>
      <xdr:spPr>
        <a:xfrm>
          <a:off x="5448300" y="96202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76200</xdr:colOff>
      <xdr:row>4</xdr:row>
      <xdr:rowOff>123825</xdr:rowOff>
    </xdr:from>
    <xdr:to>
      <xdr:col>8</xdr:col>
      <xdr:colOff>76200</xdr:colOff>
      <xdr:row>4</xdr:row>
      <xdr:rowOff>123825</xdr:rowOff>
    </xdr:to>
    <xdr:sp>
      <xdr:nvSpPr>
        <xdr:cNvPr id="4" name="Line 4"/>
        <xdr:cNvSpPr>
          <a:spLocks/>
        </xdr:cNvSpPr>
      </xdr:nvSpPr>
      <xdr:spPr>
        <a:xfrm flipH="1">
          <a:off x="3457575" y="9620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137</xdr:row>
      <xdr:rowOff>38100</xdr:rowOff>
    </xdr:from>
    <xdr:to>
      <xdr:col>7</xdr:col>
      <xdr:colOff>952500</xdr:colOff>
      <xdr:row>139</xdr:row>
      <xdr:rowOff>104775</xdr:rowOff>
    </xdr:to>
    <xdr:sp>
      <xdr:nvSpPr>
        <xdr:cNvPr id="1" name="TextBox 9"/>
        <xdr:cNvSpPr txBox="1">
          <a:spLocks noChangeArrowheads="1"/>
        </xdr:cNvSpPr>
      </xdr:nvSpPr>
      <xdr:spPr>
        <a:xfrm>
          <a:off x="200025" y="23307675"/>
          <a:ext cx="6677025" cy="400050"/>
        </a:xfrm>
        <a:prstGeom prst="rect">
          <a:avLst/>
        </a:prstGeom>
        <a:solidFill>
          <a:srgbClr val="FFFFFF"/>
        </a:solidFill>
        <a:ln w="9525" cmpd="sng">
          <a:noFill/>
        </a:ln>
      </xdr:spPr>
      <xdr:txBody>
        <a:bodyPr vertOverflow="clip" wrap="square"/>
        <a:p>
          <a:pPr algn="just">
            <a:defRPr/>
          </a:pPr>
          <a:r>
            <a:rPr lang="en-US" cap="none" sz="1000" b="0" i="0" u="none" baseline="0"/>
            <a:t>The performance of the Group for the current quarter has decreased as compared to that of the preceeding quarter. This was mainly due to the fluctuation of the copper prices quoted at the London Metal Exchange ("LME"). </a:t>
          </a:r>
        </a:p>
      </xdr:txBody>
    </xdr:sp>
    <xdr:clientData/>
  </xdr:twoCellAnchor>
  <xdr:twoCellAnchor>
    <xdr:from>
      <xdr:col>2</xdr:col>
      <xdr:colOff>0</xdr:colOff>
      <xdr:row>97</xdr:row>
      <xdr:rowOff>0</xdr:rowOff>
    </xdr:from>
    <xdr:to>
      <xdr:col>8</xdr:col>
      <xdr:colOff>0</xdr:colOff>
      <xdr:row>97</xdr:row>
      <xdr:rowOff>0</xdr:rowOff>
    </xdr:to>
    <xdr:sp>
      <xdr:nvSpPr>
        <xdr:cNvPr id="2" name="TextBox 30"/>
        <xdr:cNvSpPr txBox="1">
          <a:spLocks noChangeArrowheads="1"/>
        </xdr:cNvSpPr>
      </xdr:nvSpPr>
      <xdr:spPr>
        <a:xfrm>
          <a:off x="485775" y="16487775"/>
          <a:ext cx="6486525"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97</xdr:row>
      <xdr:rowOff>0</xdr:rowOff>
    </xdr:from>
    <xdr:to>
      <xdr:col>8</xdr:col>
      <xdr:colOff>0</xdr:colOff>
      <xdr:row>97</xdr:row>
      <xdr:rowOff>0</xdr:rowOff>
    </xdr:to>
    <xdr:sp>
      <xdr:nvSpPr>
        <xdr:cNvPr id="3" name="TextBox 31"/>
        <xdr:cNvSpPr txBox="1">
          <a:spLocks noChangeArrowheads="1"/>
        </xdr:cNvSpPr>
      </xdr:nvSpPr>
      <xdr:spPr>
        <a:xfrm>
          <a:off x="485775" y="16487775"/>
          <a:ext cx="6486525"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200</xdr:row>
      <xdr:rowOff>0</xdr:rowOff>
    </xdr:from>
    <xdr:to>
      <xdr:col>7</xdr:col>
      <xdr:colOff>1047750</xdr:colOff>
      <xdr:row>200</xdr:row>
      <xdr:rowOff>0</xdr:rowOff>
    </xdr:to>
    <xdr:sp>
      <xdr:nvSpPr>
        <xdr:cNvPr id="4" name="TextBox 32"/>
        <xdr:cNvSpPr txBox="1">
          <a:spLocks noChangeArrowheads="1"/>
        </xdr:cNvSpPr>
      </xdr:nvSpPr>
      <xdr:spPr>
        <a:xfrm>
          <a:off x="485775" y="34013775"/>
          <a:ext cx="6486525" cy="0"/>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200</xdr:row>
      <xdr:rowOff>0</xdr:rowOff>
    </xdr:from>
    <xdr:to>
      <xdr:col>8</xdr:col>
      <xdr:colOff>0</xdr:colOff>
      <xdr:row>200</xdr:row>
      <xdr:rowOff>0</xdr:rowOff>
    </xdr:to>
    <xdr:sp>
      <xdr:nvSpPr>
        <xdr:cNvPr id="5" name="TextBox 33"/>
        <xdr:cNvSpPr txBox="1">
          <a:spLocks noChangeArrowheads="1"/>
        </xdr:cNvSpPr>
      </xdr:nvSpPr>
      <xdr:spPr>
        <a:xfrm>
          <a:off x="466725" y="34013775"/>
          <a:ext cx="6505575" cy="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3</xdr:col>
      <xdr:colOff>0</xdr:colOff>
      <xdr:row>19</xdr:row>
      <xdr:rowOff>0</xdr:rowOff>
    </xdr:from>
    <xdr:to>
      <xdr:col>8</xdr:col>
      <xdr:colOff>0</xdr:colOff>
      <xdr:row>19</xdr:row>
      <xdr:rowOff>0</xdr:rowOff>
    </xdr:to>
    <xdr:sp>
      <xdr:nvSpPr>
        <xdr:cNvPr id="6" name="TextBox 83"/>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7" name="TextBox 84"/>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96</xdr:row>
      <xdr:rowOff>0</xdr:rowOff>
    </xdr:from>
    <xdr:to>
      <xdr:col>7</xdr:col>
      <xdr:colOff>942975</xdr:colOff>
      <xdr:row>96</xdr:row>
      <xdr:rowOff>0</xdr:rowOff>
    </xdr:to>
    <xdr:sp>
      <xdr:nvSpPr>
        <xdr:cNvPr id="8" name="TextBox 86"/>
        <xdr:cNvSpPr txBox="1">
          <a:spLocks noChangeArrowheads="1"/>
        </xdr:cNvSpPr>
      </xdr:nvSpPr>
      <xdr:spPr>
        <a:xfrm>
          <a:off x="152400" y="16325850"/>
          <a:ext cx="67151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2</xdr:col>
      <xdr:colOff>0</xdr:colOff>
      <xdr:row>213</xdr:row>
      <xdr:rowOff>0</xdr:rowOff>
    </xdr:from>
    <xdr:to>
      <xdr:col>8</xdr:col>
      <xdr:colOff>0</xdr:colOff>
      <xdr:row>213</xdr:row>
      <xdr:rowOff>0</xdr:rowOff>
    </xdr:to>
    <xdr:sp>
      <xdr:nvSpPr>
        <xdr:cNvPr id="9" name="TextBox 91"/>
        <xdr:cNvSpPr txBox="1">
          <a:spLocks noChangeArrowheads="1"/>
        </xdr:cNvSpPr>
      </xdr:nvSpPr>
      <xdr:spPr>
        <a:xfrm>
          <a:off x="485775" y="36137850"/>
          <a:ext cx="6486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262</xdr:row>
      <xdr:rowOff>0</xdr:rowOff>
    </xdr:from>
    <xdr:to>
      <xdr:col>8</xdr:col>
      <xdr:colOff>0</xdr:colOff>
      <xdr:row>262</xdr:row>
      <xdr:rowOff>0</xdr:rowOff>
    </xdr:to>
    <xdr:sp>
      <xdr:nvSpPr>
        <xdr:cNvPr id="10" name="TextBox 95"/>
        <xdr:cNvSpPr txBox="1">
          <a:spLocks noChangeArrowheads="1"/>
        </xdr:cNvSpPr>
      </xdr:nvSpPr>
      <xdr:spPr>
        <a:xfrm>
          <a:off x="219075" y="443293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278</xdr:row>
      <xdr:rowOff>0</xdr:rowOff>
    </xdr:from>
    <xdr:to>
      <xdr:col>8</xdr:col>
      <xdr:colOff>0</xdr:colOff>
      <xdr:row>278</xdr:row>
      <xdr:rowOff>0</xdr:rowOff>
    </xdr:to>
    <xdr:sp>
      <xdr:nvSpPr>
        <xdr:cNvPr id="11" name="TextBox 98"/>
        <xdr:cNvSpPr txBox="1">
          <a:spLocks noChangeArrowheads="1"/>
        </xdr:cNvSpPr>
      </xdr:nvSpPr>
      <xdr:spPr>
        <a:xfrm>
          <a:off x="219075" y="470249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262</xdr:row>
      <xdr:rowOff>0</xdr:rowOff>
    </xdr:from>
    <xdr:to>
      <xdr:col>8</xdr:col>
      <xdr:colOff>0</xdr:colOff>
      <xdr:row>262</xdr:row>
      <xdr:rowOff>0</xdr:rowOff>
    </xdr:to>
    <xdr:sp>
      <xdr:nvSpPr>
        <xdr:cNvPr id="12" name="TextBox 100"/>
        <xdr:cNvSpPr txBox="1">
          <a:spLocks noChangeArrowheads="1"/>
        </xdr:cNvSpPr>
      </xdr:nvSpPr>
      <xdr:spPr>
        <a:xfrm>
          <a:off x="219075" y="443293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278</xdr:row>
      <xdr:rowOff>0</xdr:rowOff>
    </xdr:from>
    <xdr:to>
      <xdr:col>8</xdr:col>
      <xdr:colOff>0</xdr:colOff>
      <xdr:row>278</xdr:row>
      <xdr:rowOff>0</xdr:rowOff>
    </xdr:to>
    <xdr:sp>
      <xdr:nvSpPr>
        <xdr:cNvPr id="13" name="TextBox 101"/>
        <xdr:cNvSpPr txBox="1">
          <a:spLocks noChangeArrowheads="1"/>
        </xdr:cNvSpPr>
      </xdr:nvSpPr>
      <xdr:spPr>
        <a:xfrm>
          <a:off x="219075" y="470249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17</xdr:row>
      <xdr:rowOff>114300</xdr:rowOff>
    </xdr:to>
    <xdr:sp>
      <xdr:nvSpPr>
        <xdr:cNvPr id="14" name="TextBox 102"/>
        <xdr:cNvSpPr txBox="1">
          <a:spLocks noChangeArrowheads="1"/>
        </xdr:cNvSpPr>
      </xdr:nvSpPr>
      <xdr:spPr>
        <a:xfrm>
          <a:off x="219075" y="1257300"/>
          <a:ext cx="6696075" cy="168592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have been prepared under the historical cost convention except for the revaluation of leasehold land and buildings.
The interim financial statements are unaudited and have been prepared in accordance with the requirements of FRS 134: Interim Financial Reporting and paragraph 9.22 of the Listing Requirements of the Bursa Malaysia Securities Berhad.
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p>
      </xdr:txBody>
    </xdr:sp>
    <xdr:clientData/>
  </xdr:twoCellAnchor>
  <xdr:twoCellAnchor>
    <xdr:from>
      <xdr:col>1</xdr:col>
      <xdr:colOff>0</xdr:colOff>
      <xdr:row>25</xdr:row>
      <xdr:rowOff>0</xdr:rowOff>
    </xdr:from>
    <xdr:to>
      <xdr:col>7</xdr:col>
      <xdr:colOff>990600</xdr:colOff>
      <xdr:row>25</xdr:row>
      <xdr:rowOff>0</xdr:rowOff>
    </xdr:to>
    <xdr:sp>
      <xdr:nvSpPr>
        <xdr:cNvPr id="15" name="TextBox 103"/>
        <xdr:cNvSpPr txBox="1">
          <a:spLocks noChangeArrowheads="1"/>
        </xdr:cNvSpPr>
      </xdr:nvSpPr>
      <xdr:spPr>
        <a:xfrm>
          <a:off x="219075" y="4124325"/>
          <a:ext cx="669607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2006 was not qualified.</a:t>
          </a:r>
        </a:p>
      </xdr:txBody>
    </xdr:sp>
    <xdr:clientData/>
  </xdr:twoCellAnchor>
  <xdr:twoCellAnchor>
    <xdr:from>
      <xdr:col>1</xdr:col>
      <xdr:colOff>57150</xdr:colOff>
      <xdr:row>120</xdr:row>
      <xdr:rowOff>133350</xdr:rowOff>
    </xdr:from>
    <xdr:to>
      <xdr:col>7</xdr:col>
      <xdr:colOff>1047750</xdr:colOff>
      <xdr:row>128</xdr:row>
      <xdr:rowOff>0</xdr:rowOff>
    </xdr:to>
    <xdr:sp>
      <xdr:nvSpPr>
        <xdr:cNvPr id="16" name="TextBox 109"/>
        <xdr:cNvSpPr txBox="1">
          <a:spLocks noChangeArrowheads="1"/>
        </xdr:cNvSpPr>
      </xdr:nvSpPr>
      <xdr:spPr>
        <a:xfrm>
          <a:off x="276225" y="20602575"/>
          <a:ext cx="6696075" cy="1162050"/>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a  lower revenue of RM166,434 million compared with RM174,701 million in the same period ended  30 June 2007. Consequently, the Group has registered  a pre-tax profit of RM3.071 million (30.06.08)  as compared to the pre-tax profit of RM3.257 million in the same period ended 30 June 2007. The deterioration in performance was due to fluctuation of copper prices quoted at  the London Metal Exchange ("LME") which had a negative impact on the pricing of the products. Additionally, the foreign exchange losses has also adversely affect the pre-tax profit of the Group.                                                                   </a:t>
          </a:r>
        </a:p>
      </xdr:txBody>
    </xdr:sp>
    <xdr:clientData/>
  </xdr:twoCellAnchor>
  <xdr:twoCellAnchor>
    <xdr:from>
      <xdr:col>1</xdr:col>
      <xdr:colOff>28575</xdr:colOff>
      <xdr:row>165</xdr:row>
      <xdr:rowOff>0</xdr:rowOff>
    </xdr:from>
    <xdr:to>
      <xdr:col>7</xdr:col>
      <xdr:colOff>962025</xdr:colOff>
      <xdr:row>165</xdr:row>
      <xdr:rowOff>0</xdr:rowOff>
    </xdr:to>
    <xdr:sp>
      <xdr:nvSpPr>
        <xdr:cNvPr id="17" name="TextBox 113"/>
        <xdr:cNvSpPr txBox="1">
          <a:spLocks noChangeArrowheads="1"/>
        </xdr:cNvSpPr>
      </xdr:nvSpPr>
      <xdr:spPr>
        <a:xfrm>
          <a:off x="247650" y="27889200"/>
          <a:ext cx="6638925" cy="0"/>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19</xdr:row>
      <xdr:rowOff>0</xdr:rowOff>
    </xdr:from>
    <xdr:to>
      <xdr:col>8</xdr:col>
      <xdr:colOff>0</xdr:colOff>
      <xdr:row>19</xdr:row>
      <xdr:rowOff>0</xdr:rowOff>
    </xdr:to>
    <xdr:sp>
      <xdr:nvSpPr>
        <xdr:cNvPr id="18" name="TextBox 114"/>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19" name="TextBox 115"/>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84</xdr:row>
      <xdr:rowOff>0</xdr:rowOff>
    </xdr:from>
    <xdr:to>
      <xdr:col>7</xdr:col>
      <xdr:colOff>942975</xdr:colOff>
      <xdr:row>84</xdr:row>
      <xdr:rowOff>0</xdr:rowOff>
    </xdr:to>
    <xdr:sp>
      <xdr:nvSpPr>
        <xdr:cNvPr id="20" name="TextBox 117"/>
        <xdr:cNvSpPr txBox="1">
          <a:spLocks noChangeArrowheads="1"/>
        </xdr:cNvSpPr>
      </xdr:nvSpPr>
      <xdr:spPr>
        <a:xfrm>
          <a:off x="152400" y="14287500"/>
          <a:ext cx="67151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0</xdr:col>
      <xdr:colOff>200025</xdr:colOff>
      <xdr:row>87</xdr:row>
      <xdr:rowOff>104775</xdr:rowOff>
    </xdr:from>
    <xdr:to>
      <xdr:col>7</xdr:col>
      <xdr:colOff>1000125</xdr:colOff>
      <xdr:row>88</xdr:row>
      <xdr:rowOff>66675</xdr:rowOff>
    </xdr:to>
    <xdr:sp>
      <xdr:nvSpPr>
        <xdr:cNvPr id="21" name="TextBox 118"/>
        <xdr:cNvSpPr txBox="1">
          <a:spLocks noChangeArrowheads="1"/>
        </xdr:cNvSpPr>
      </xdr:nvSpPr>
      <xdr:spPr>
        <a:xfrm>
          <a:off x="200025" y="14973300"/>
          <a:ext cx="6724650" cy="123825"/>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9525</xdr:colOff>
      <xdr:row>194</xdr:row>
      <xdr:rowOff>0</xdr:rowOff>
    </xdr:from>
    <xdr:to>
      <xdr:col>8</xdr:col>
      <xdr:colOff>0</xdr:colOff>
      <xdr:row>194</xdr:row>
      <xdr:rowOff>0</xdr:rowOff>
    </xdr:to>
    <xdr:sp>
      <xdr:nvSpPr>
        <xdr:cNvPr id="22" name="TextBox 121"/>
        <xdr:cNvSpPr txBox="1">
          <a:spLocks noChangeArrowheads="1"/>
        </xdr:cNvSpPr>
      </xdr:nvSpPr>
      <xdr:spPr>
        <a:xfrm>
          <a:off x="228600" y="33013650"/>
          <a:ext cx="6743700" cy="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194</xdr:row>
      <xdr:rowOff>0</xdr:rowOff>
    </xdr:from>
    <xdr:to>
      <xdr:col>8</xdr:col>
      <xdr:colOff>0</xdr:colOff>
      <xdr:row>194</xdr:row>
      <xdr:rowOff>0</xdr:rowOff>
    </xdr:to>
    <xdr:sp>
      <xdr:nvSpPr>
        <xdr:cNvPr id="23" name="TextBox 122"/>
        <xdr:cNvSpPr txBox="1">
          <a:spLocks noChangeArrowheads="1"/>
        </xdr:cNvSpPr>
      </xdr:nvSpPr>
      <xdr:spPr>
        <a:xfrm>
          <a:off x="485775" y="33013650"/>
          <a:ext cx="6486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246</xdr:row>
      <xdr:rowOff>0</xdr:rowOff>
    </xdr:from>
    <xdr:to>
      <xdr:col>8</xdr:col>
      <xdr:colOff>0</xdr:colOff>
      <xdr:row>246</xdr:row>
      <xdr:rowOff>0</xdr:rowOff>
    </xdr:to>
    <xdr:sp>
      <xdr:nvSpPr>
        <xdr:cNvPr id="24" name="TextBox 126"/>
        <xdr:cNvSpPr txBox="1">
          <a:spLocks noChangeArrowheads="1"/>
        </xdr:cNvSpPr>
      </xdr:nvSpPr>
      <xdr:spPr>
        <a:xfrm>
          <a:off x="219075" y="415861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190500</xdr:colOff>
      <xdr:row>103</xdr:row>
      <xdr:rowOff>0</xdr:rowOff>
    </xdr:from>
    <xdr:to>
      <xdr:col>7</xdr:col>
      <xdr:colOff>942975</xdr:colOff>
      <xdr:row>104</xdr:row>
      <xdr:rowOff>0</xdr:rowOff>
    </xdr:to>
    <xdr:sp>
      <xdr:nvSpPr>
        <xdr:cNvPr id="25" name="TextBox 128"/>
        <xdr:cNvSpPr txBox="1">
          <a:spLocks noChangeArrowheads="1"/>
        </xdr:cNvSpPr>
      </xdr:nvSpPr>
      <xdr:spPr>
        <a:xfrm>
          <a:off x="190500" y="17554575"/>
          <a:ext cx="6677025" cy="161925"/>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31 March 2008.             
                              </a:t>
          </a:r>
        </a:p>
      </xdr:txBody>
    </xdr:sp>
    <xdr:clientData/>
  </xdr:twoCellAnchor>
  <xdr:twoCellAnchor>
    <xdr:from>
      <xdr:col>1</xdr:col>
      <xdr:colOff>0</xdr:colOff>
      <xdr:row>261</xdr:row>
      <xdr:rowOff>0</xdr:rowOff>
    </xdr:from>
    <xdr:to>
      <xdr:col>8</xdr:col>
      <xdr:colOff>0</xdr:colOff>
      <xdr:row>261</xdr:row>
      <xdr:rowOff>0</xdr:rowOff>
    </xdr:to>
    <xdr:sp>
      <xdr:nvSpPr>
        <xdr:cNvPr id="26" name="TextBox 129"/>
        <xdr:cNvSpPr txBox="1">
          <a:spLocks noChangeArrowheads="1"/>
        </xdr:cNvSpPr>
      </xdr:nvSpPr>
      <xdr:spPr>
        <a:xfrm>
          <a:off x="219075" y="440626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246</xdr:row>
      <xdr:rowOff>0</xdr:rowOff>
    </xdr:from>
    <xdr:to>
      <xdr:col>8</xdr:col>
      <xdr:colOff>0</xdr:colOff>
      <xdr:row>246</xdr:row>
      <xdr:rowOff>0</xdr:rowOff>
    </xdr:to>
    <xdr:sp>
      <xdr:nvSpPr>
        <xdr:cNvPr id="27" name="TextBox 131"/>
        <xdr:cNvSpPr txBox="1">
          <a:spLocks noChangeArrowheads="1"/>
        </xdr:cNvSpPr>
      </xdr:nvSpPr>
      <xdr:spPr>
        <a:xfrm>
          <a:off x="219075" y="4149090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261</xdr:row>
      <xdr:rowOff>0</xdr:rowOff>
    </xdr:from>
    <xdr:to>
      <xdr:col>8</xdr:col>
      <xdr:colOff>0</xdr:colOff>
      <xdr:row>261</xdr:row>
      <xdr:rowOff>0</xdr:rowOff>
    </xdr:to>
    <xdr:sp>
      <xdr:nvSpPr>
        <xdr:cNvPr id="28" name="TextBox 132"/>
        <xdr:cNvSpPr txBox="1">
          <a:spLocks noChangeArrowheads="1"/>
        </xdr:cNvSpPr>
      </xdr:nvSpPr>
      <xdr:spPr>
        <a:xfrm>
          <a:off x="219075" y="440626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190500</xdr:colOff>
      <xdr:row>194</xdr:row>
      <xdr:rowOff>0</xdr:rowOff>
    </xdr:from>
    <xdr:to>
      <xdr:col>7</xdr:col>
      <xdr:colOff>942975</xdr:colOff>
      <xdr:row>194</xdr:row>
      <xdr:rowOff>0</xdr:rowOff>
    </xdr:to>
    <xdr:sp>
      <xdr:nvSpPr>
        <xdr:cNvPr id="29" name="TextBox 134"/>
        <xdr:cNvSpPr txBox="1">
          <a:spLocks noChangeArrowheads="1"/>
        </xdr:cNvSpPr>
      </xdr:nvSpPr>
      <xdr:spPr>
        <a:xfrm>
          <a:off x="676275" y="32918400"/>
          <a:ext cx="61912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19</xdr:row>
      <xdr:rowOff>0</xdr:rowOff>
    </xdr:from>
    <xdr:to>
      <xdr:col>7</xdr:col>
      <xdr:colOff>942975</xdr:colOff>
      <xdr:row>19</xdr:row>
      <xdr:rowOff>0</xdr:rowOff>
    </xdr:to>
    <xdr:sp>
      <xdr:nvSpPr>
        <xdr:cNvPr id="30" name="TextBox 137"/>
        <xdr:cNvSpPr txBox="1">
          <a:spLocks noChangeArrowheads="1"/>
        </xdr:cNvSpPr>
      </xdr:nvSpPr>
      <xdr:spPr>
        <a:xfrm>
          <a:off x="219075" y="3152775"/>
          <a:ext cx="6648450"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FRS 2     Share-based Payment
FRS 101 Presentation of Financial Statements
FRS 102 Inventories
FRS 108 Accounting Policies, Changes in Estimates and Errors
FRS 110 Events after the Balance Sheet Date
FRS 116 Property, Plant and Equipment
FRS 127 Consolidated and Separate Financial Statements
FRS 133 Earnings Per Share
FRS 140 Investment Property
The  adoption  of   FRS 101, 102, 108, 110, 116, 127 and  133  does  not  have  significant  financial   impact  on  the Group. The  principal  effects  of the changes in accounting policies resulting from the adoption of the new/revised FRSs are discussed below:
</a:t>
          </a:r>
          <a:r>
            <a:rPr lang="en-US" cap="none" sz="1000" b="1" i="0" u="none" baseline="0">
              <a:latin typeface="Times New Roman"/>
              <a:ea typeface="Times New Roman"/>
              <a:cs typeface="Times New Roman"/>
            </a:rPr>
            <a:t>(a) FRS 2: Shared-based Payment</a:t>
          </a:r>
          <a:r>
            <a:rPr lang="en-US" cap="none" sz="1000" b="0" i="0" u="none" baseline="0">
              <a:latin typeface="Times New Roman"/>
              <a:ea typeface="Times New Roman"/>
              <a:cs typeface="Times New Roman"/>
            </a:rPr>
            <a:t>
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p>
      </xdr:txBody>
    </xdr:sp>
    <xdr:clientData/>
  </xdr:twoCellAnchor>
  <xdr:twoCellAnchor>
    <xdr:from>
      <xdr:col>1</xdr:col>
      <xdr:colOff>0</xdr:colOff>
      <xdr:row>19</xdr:row>
      <xdr:rowOff>0</xdr:rowOff>
    </xdr:from>
    <xdr:to>
      <xdr:col>8</xdr:col>
      <xdr:colOff>0</xdr:colOff>
      <xdr:row>19</xdr:row>
      <xdr:rowOff>0</xdr:rowOff>
    </xdr:to>
    <xdr:sp>
      <xdr:nvSpPr>
        <xdr:cNvPr id="31" name="TextBox 138"/>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32" name="TextBox 139"/>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33" name="TextBox 140"/>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following comparative amounts have been restated due to the adoption of new and revised FRSs:
                                                                                                                                                                    &lt;––––– Adjustments –––––––&gt;
                                                                                                                                        Previously             FRS 2                 FRS 121
                                                                                                                                        stated                Note 2(a)               Note 2(e)               Restated
                                                                                        RM’000 RM’000 RM’000 RM’000 RM’000
At 31 December 2005
Property, plant and equipment
Prepaid lease payments
Retained earnings
Other reserves
Minority interest
3 months ended 30 June 2005
Cost of sales
Administrative expenses
Selling and marketing expenses
Other expenses
Profit before tax
Profit for the period
6 months ended 30 June 2005
Cost of sales
Administrative expenses
Selling and marketing expenses
Other expenses
Profit before tax
Profit for the period
218,789
,00 -
123,266
60,415
28,486
(112,143)
(5,507)
(6,972)
(750)
10,375
6,651
(222,797)
(10,976)
(13,967)
(1,500)
20,440
12,572
217,669
1,120
120,313
63,446
28,408
(112,168)
(5,588)
(7,005)
(1,005)
9,981
6,257
(222,832)
(11,084)
(14,009)
(1,976)
19,779
11,911
(1,120)
1,120
,00 -
,00 -
,00 -
,00 -
,00 -
,00 -
,00 -
,00 -
,00 -
,00 -
,00 -
,00 -
,00 -
,00 -
,00 -
,00-
,00-
(385)
,463
(78)
(25)
(81)
(33)
,00-
(139)
(139)
(35)
(108)
(42)
,00-
(185)
(185)
,00-
,00-
(2,568)
2,568
,00-
,00-
,00-
,00-
(255)
(255)
(255)
,00-
,00-
,00-
(476)
(476)
(476)
The following amounts as at 31 December 2005 have been reclassified due to the adoption of FRS 139
(Note 2(g)):
Other investments
Available-for-sale financial assets
Marketable securities
Financial assets at fair value through profit or loss
Previously
stated
RM’000
867
-
1,270
-
Reclassification
RM’000
(867)
,867
(1,270)
1,270
Restated
RM’000
,00 -
,867
,00 -
1,270
</a:t>
          </a:r>
        </a:p>
      </xdr:txBody>
    </xdr:sp>
    <xdr:clientData/>
  </xdr:twoCellAnchor>
  <xdr:twoCellAnchor>
    <xdr:from>
      <xdr:col>1</xdr:col>
      <xdr:colOff>0</xdr:colOff>
      <xdr:row>19</xdr:row>
      <xdr:rowOff>0</xdr:rowOff>
    </xdr:from>
    <xdr:to>
      <xdr:col>7</xdr:col>
      <xdr:colOff>1000125</xdr:colOff>
      <xdr:row>19</xdr:row>
      <xdr:rowOff>0</xdr:rowOff>
    </xdr:to>
    <xdr:sp>
      <xdr:nvSpPr>
        <xdr:cNvPr id="34" name="TextBox 141"/>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(b) FRS 121: The Effects of Changes in Foreign Exchange Rates</a:t>
          </a:r>
          <a:r>
            <a:rPr lang="en-US" cap="none" sz="1000" b="0" i="0" u="none" baseline="0">
              <a:latin typeface="Times New Roman"/>
              <a:ea typeface="Times New Roman"/>
              <a:cs typeface="Times New Roman"/>
            </a:rPr>
            <a:t>
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19</xdr:row>
      <xdr:rowOff>0</xdr:rowOff>
    </xdr:from>
    <xdr:to>
      <xdr:col>8</xdr:col>
      <xdr:colOff>0</xdr:colOff>
      <xdr:row>19</xdr:row>
      <xdr:rowOff>0</xdr:rowOff>
    </xdr:to>
    <xdr:sp>
      <xdr:nvSpPr>
        <xdr:cNvPr id="35" name="TextBox 142"/>
        <xdr:cNvSpPr txBox="1">
          <a:spLocks noChangeArrowheads="1"/>
        </xdr:cNvSpPr>
      </xdr:nvSpPr>
      <xdr:spPr>
        <a:xfrm>
          <a:off x="200025" y="3152775"/>
          <a:ext cx="6772275" cy="0"/>
        </a:xfrm>
        <a:prstGeom prst="rect">
          <a:avLst/>
        </a:prstGeom>
        <a:solidFill>
          <a:srgbClr val="FFFFFF"/>
        </a:solidFill>
        <a:ln w="9525" cmpd="sng">
          <a:noFill/>
        </a:ln>
      </xdr:spPr>
      <xdr:txBody>
        <a:bodyPr vertOverflow="clip" wrap="square"/>
        <a:p>
          <a:pPr algn="just">
            <a:defRPr/>
          </a:pPr>
          <a:r>
            <a:rPr lang="en-US" cap="none" sz="1000" b="0" i="0" u="none" baseline="0"/>
            <a:t>
</a:t>
          </a:r>
        </a:p>
      </xdr:txBody>
    </xdr:sp>
    <xdr:clientData/>
  </xdr:twoCellAnchor>
  <xdr:twoCellAnchor>
    <xdr:from>
      <xdr:col>0</xdr:col>
      <xdr:colOff>180975</xdr:colOff>
      <xdr:row>19</xdr:row>
      <xdr:rowOff>0</xdr:rowOff>
    </xdr:from>
    <xdr:to>
      <xdr:col>7</xdr:col>
      <xdr:colOff>971550</xdr:colOff>
      <xdr:row>19</xdr:row>
      <xdr:rowOff>0</xdr:rowOff>
    </xdr:to>
    <xdr:sp>
      <xdr:nvSpPr>
        <xdr:cNvPr id="36" name="TextBox 143"/>
        <xdr:cNvSpPr txBox="1">
          <a:spLocks noChangeArrowheads="1"/>
        </xdr:cNvSpPr>
      </xdr:nvSpPr>
      <xdr:spPr>
        <a:xfrm>
          <a:off x="180975" y="3152775"/>
          <a:ext cx="6715125" cy="0"/>
        </a:xfrm>
        <a:prstGeom prst="rect">
          <a:avLst/>
        </a:prstGeom>
        <a:solidFill>
          <a:srgbClr val="FFFFFF"/>
        </a:solidFill>
        <a:ln w="9525" cmpd="sng">
          <a:noFill/>
        </a:ln>
      </xdr:spPr>
      <xdr:txBody>
        <a:bodyPr vertOverflow="clip" wrap="square"/>
        <a:p>
          <a:pPr algn="l">
            <a:defRPr/>
          </a:pPr>
          <a:r>
            <a:rPr lang="en-US" cap="none" sz="1000" b="0" i="0" u="none" baseline="0"/>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The re-assessment of the functional currency of TWI has the effect of increasing the Group's profits for the past first and second quarters as follows:
</a:t>
          </a:r>
        </a:p>
      </xdr:txBody>
    </xdr:sp>
    <xdr:clientData/>
  </xdr:twoCellAnchor>
  <xdr:twoCellAnchor>
    <xdr:from>
      <xdr:col>0</xdr:col>
      <xdr:colOff>200025</xdr:colOff>
      <xdr:row>19</xdr:row>
      <xdr:rowOff>0</xdr:rowOff>
    </xdr:from>
    <xdr:to>
      <xdr:col>7</xdr:col>
      <xdr:colOff>990600</xdr:colOff>
      <xdr:row>19</xdr:row>
      <xdr:rowOff>0</xdr:rowOff>
    </xdr:to>
    <xdr:sp>
      <xdr:nvSpPr>
        <xdr:cNvPr id="37" name="TextBox 144"/>
        <xdr:cNvSpPr txBox="1">
          <a:spLocks noChangeArrowheads="1"/>
        </xdr:cNvSpPr>
      </xdr:nvSpPr>
      <xdr:spPr>
        <a:xfrm>
          <a:off x="200025" y="3152775"/>
          <a:ext cx="6715125" cy="0"/>
        </a:xfrm>
        <a:prstGeom prst="rect">
          <a:avLst/>
        </a:prstGeom>
        <a:solidFill>
          <a:srgbClr val="FFFFFF"/>
        </a:solidFill>
        <a:ln w="9525" cmpd="sng">
          <a:noFill/>
        </a:ln>
      </xdr:spPr>
      <xdr:txBody>
        <a:bodyPr vertOverflow="clip" wrap="square"/>
        <a:p>
          <a:pPr algn="l">
            <a:defRPr/>
          </a:pPr>
          <a:r>
            <a:rPr lang="en-US" cap="none" sz="1000" b="0" i="0" u="none" baseline="0"/>
            <a:t>The following comparative amounts have been restated due to the adoption of new and revised FRSs:
</a:t>
          </a:r>
        </a:p>
      </xdr:txBody>
    </xdr:sp>
    <xdr:clientData/>
  </xdr:twoCellAnchor>
  <xdr:twoCellAnchor>
    <xdr:from>
      <xdr:col>1</xdr:col>
      <xdr:colOff>0</xdr:colOff>
      <xdr:row>19</xdr:row>
      <xdr:rowOff>0</xdr:rowOff>
    </xdr:from>
    <xdr:to>
      <xdr:col>7</xdr:col>
      <xdr:colOff>1000125</xdr:colOff>
      <xdr:row>19</xdr:row>
      <xdr:rowOff>0</xdr:rowOff>
    </xdr:to>
    <xdr:sp>
      <xdr:nvSpPr>
        <xdr:cNvPr id="38" name="TextBox 148"/>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(c) FRS 140: Investment Property</a:t>
          </a:r>
          <a:r>
            <a:rPr lang="en-US" cap="none" sz="1000" b="0" i="0" u="none" baseline="0">
              <a:latin typeface="Times New Roman"/>
              <a:ea typeface="Times New Roman"/>
              <a:cs typeface="Times New Roman"/>
            </a:rPr>
            <a:t>
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38100</xdr:colOff>
      <xdr:row>197</xdr:row>
      <xdr:rowOff>9525</xdr:rowOff>
    </xdr:from>
    <xdr:to>
      <xdr:col>7</xdr:col>
      <xdr:colOff>1028700</xdr:colOff>
      <xdr:row>198</xdr:row>
      <xdr:rowOff>142875</xdr:rowOff>
    </xdr:to>
    <xdr:sp>
      <xdr:nvSpPr>
        <xdr:cNvPr id="39" name="TextBox 152"/>
        <xdr:cNvSpPr txBox="1">
          <a:spLocks noChangeArrowheads="1"/>
        </xdr:cNvSpPr>
      </xdr:nvSpPr>
      <xdr:spPr>
        <a:xfrm>
          <a:off x="257175" y="33442275"/>
          <a:ext cx="6696075" cy="295275"/>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1</xdr:col>
      <xdr:colOff>28575</xdr:colOff>
      <xdr:row>165</xdr:row>
      <xdr:rowOff>0</xdr:rowOff>
    </xdr:from>
    <xdr:to>
      <xdr:col>7</xdr:col>
      <xdr:colOff>962025</xdr:colOff>
      <xdr:row>165</xdr:row>
      <xdr:rowOff>0</xdr:rowOff>
    </xdr:to>
    <xdr:sp>
      <xdr:nvSpPr>
        <xdr:cNvPr id="40" name="TextBox 153"/>
        <xdr:cNvSpPr txBox="1">
          <a:spLocks noChangeArrowheads="1"/>
        </xdr:cNvSpPr>
      </xdr:nvSpPr>
      <xdr:spPr>
        <a:xfrm>
          <a:off x="247650" y="27793950"/>
          <a:ext cx="6638925" cy="0"/>
        </a:xfrm>
        <a:prstGeom prst="rect">
          <a:avLst/>
        </a:prstGeom>
        <a:solidFill>
          <a:srgbClr val="FFFFFF"/>
        </a:solidFill>
        <a:ln w="9525" cmpd="sng">
          <a:noFill/>
        </a:ln>
      </xdr:spPr>
      <xdr:txBody>
        <a:bodyPr vertOverflow="clip" wrap="square"/>
        <a:p>
          <a:pPr algn="just">
            <a:defRPr/>
          </a:pPr>
          <a:r>
            <a:rPr lang="en-US" cap="none" sz="1000" b="0" i="0" u="none" baseline="0"/>
            <a:t>The tax provided in the current period is in respect of non business source of income.</a:t>
          </a:r>
        </a:p>
      </xdr:txBody>
    </xdr:sp>
    <xdr:clientData/>
  </xdr:twoCellAnchor>
  <xdr:twoCellAnchor>
    <xdr:from>
      <xdr:col>1</xdr:col>
      <xdr:colOff>0</xdr:colOff>
      <xdr:row>25</xdr:row>
      <xdr:rowOff>0</xdr:rowOff>
    </xdr:from>
    <xdr:to>
      <xdr:col>7</xdr:col>
      <xdr:colOff>942975</xdr:colOff>
      <xdr:row>25</xdr:row>
      <xdr:rowOff>0</xdr:rowOff>
    </xdr:to>
    <xdr:sp>
      <xdr:nvSpPr>
        <xdr:cNvPr id="41" name="TextBox 156"/>
        <xdr:cNvSpPr txBox="1">
          <a:spLocks noChangeArrowheads="1"/>
        </xdr:cNvSpPr>
      </xdr:nvSpPr>
      <xdr:spPr>
        <a:xfrm>
          <a:off x="219075" y="4124325"/>
          <a:ext cx="664845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(a) Valuation Method of Inventories</a:t>
          </a:r>
          <a:r>
            <a:rPr lang="en-US" cap="none" sz="1000" b="0" i="0" u="none" baseline="0">
              <a:latin typeface="Times New Roman"/>
              <a:ea typeface="Times New Roman"/>
              <a:cs typeface="Times New Roman"/>
            </a:rPr>
            <a:t>
Prior to 1 January 2007, the cost of inventories was determined on a weighted average basis. The directors consider that the change to the first in, first out method gives a fairer presentation of results and financial position of the Group. This change in the accounting policy has been accounted for retrospectively and the effects of this change are as follows:
</a:t>
          </a:r>
        </a:p>
      </xdr:txBody>
    </xdr:sp>
    <xdr:clientData/>
  </xdr:twoCellAnchor>
  <xdr:twoCellAnchor>
    <xdr:from>
      <xdr:col>1</xdr:col>
      <xdr:colOff>0</xdr:colOff>
      <xdr:row>25</xdr:row>
      <xdr:rowOff>0</xdr:rowOff>
    </xdr:from>
    <xdr:to>
      <xdr:col>7</xdr:col>
      <xdr:colOff>1009650</xdr:colOff>
      <xdr:row>25</xdr:row>
      <xdr:rowOff>0</xdr:rowOff>
    </xdr:to>
    <xdr:sp>
      <xdr:nvSpPr>
        <xdr:cNvPr id="42" name="TextBox 157"/>
        <xdr:cNvSpPr txBox="1">
          <a:spLocks noChangeArrowheads="1"/>
        </xdr:cNvSpPr>
      </xdr:nvSpPr>
      <xdr:spPr>
        <a:xfrm>
          <a:off x="219075" y="4124325"/>
          <a:ext cx="67151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a:t>
          </a:r>
          <a:r>
            <a:rPr lang="en-US" cap="none" sz="1000" b="0" i="0" u="none" baseline="0">
              <a:latin typeface="Times New Roman"/>
              <a:ea typeface="Times New Roman"/>
              <a:cs typeface="Times New Roman"/>
            </a:rPr>
            <a:t>
The Company has adopt the following new/revised FRSs for the financial period beginning 1 January 2007:
FRS 117 Leases
FRS 124 Related Party Disclosures
</a:t>
          </a:r>
          <a:r>
            <a:rPr lang="en-US" cap="none" sz="1000" b="0" i="0" u="none" baseline="0">
              <a:latin typeface="Times New Roman"/>
              <a:ea typeface="Times New Roman"/>
              <a:cs typeface="Times New Roman"/>
            </a:rPr>
            <a:t>
</a:t>
          </a:r>
        </a:p>
      </xdr:txBody>
    </xdr:sp>
    <xdr:clientData/>
  </xdr:twoCellAnchor>
  <xdr:twoCellAnchor>
    <xdr:from>
      <xdr:col>1</xdr:col>
      <xdr:colOff>0</xdr:colOff>
      <xdr:row>25</xdr:row>
      <xdr:rowOff>0</xdr:rowOff>
    </xdr:from>
    <xdr:to>
      <xdr:col>7</xdr:col>
      <xdr:colOff>1009650</xdr:colOff>
      <xdr:row>25</xdr:row>
      <xdr:rowOff>0</xdr:rowOff>
    </xdr:to>
    <xdr:sp>
      <xdr:nvSpPr>
        <xdr:cNvPr id="43" name="TextBox 158"/>
        <xdr:cNvSpPr txBox="1">
          <a:spLocks noChangeArrowheads="1"/>
        </xdr:cNvSpPr>
      </xdr:nvSpPr>
      <xdr:spPr>
        <a:xfrm>
          <a:off x="219075" y="4124325"/>
          <a:ext cx="67151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(cont'd)
</a:t>
          </a:r>
          <a:r>
            <a:rPr lang="en-US" cap="none" sz="1000" b="0" i="0" u="none" baseline="0">
              <a:latin typeface="Times New Roman"/>
              <a:ea typeface="Times New Roman"/>
              <a:cs typeface="Times New Roman"/>
            </a:rPr>
            <a:t>
The adoption of FRS 124 does not have significant financial impact on the Group. The principal effect of the change in accounting policy resulting from the adoption of the other new/revised FRSs is discussed below:
</a:t>
          </a:r>
          <a:r>
            <a:rPr lang="en-US" cap="none" sz="1000" b="1" i="0" u="none" baseline="0">
              <a:latin typeface="Times New Roman"/>
              <a:ea typeface="Times New Roman"/>
              <a:cs typeface="Times New Roman"/>
            </a:rPr>
            <a:t>i) FRS 117: Leases</a:t>
          </a:r>
          <a:r>
            <a:rPr lang="en-US" cap="none" sz="1000" b="0" i="0" u="none" baseline="0">
              <a:latin typeface="Times New Roman"/>
              <a:ea typeface="Times New Roman"/>
              <a:cs typeface="Times New Roman"/>
            </a:rPr>
            <a:t>
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valuation less accumulated depreciation and impairment losses. A portion of the leasehold land was last revalued in 2004. 
Upon the adoption of the revised FRS 117 at 1 January 2007,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3, certain comparative amounts as at 31 December 2006 have been restated.
</a:t>
          </a:r>
        </a:p>
      </xdr:txBody>
    </xdr:sp>
    <xdr:clientData/>
  </xdr:twoCellAnchor>
  <xdr:twoCellAnchor>
    <xdr:from>
      <xdr:col>1</xdr:col>
      <xdr:colOff>0</xdr:colOff>
      <xdr:row>239</xdr:row>
      <xdr:rowOff>142875</xdr:rowOff>
    </xdr:from>
    <xdr:to>
      <xdr:col>7</xdr:col>
      <xdr:colOff>1000125</xdr:colOff>
      <xdr:row>241</xdr:row>
      <xdr:rowOff>76200</xdr:rowOff>
    </xdr:to>
    <xdr:sp>
      <xdr:nvSpPr>
        <xdr:cNvPr id="44" name="TextBox 164"/>
        <xdr:cNvSpPr txBox="1">
          <a:spLocks noChangeArrowheads="1"/>
        </xdr:cNvSpPr>
      </xdr:nvSpPr>
      <xdr:spPr>
        <a:xfrm>
          <a:off x="219075" y="40462200"/>
          <a:ext cx="6705600" cy="257175"/>
        </a:xfrm>
        <a:prstGeom prst="rect">
          <a:avLst/>
        </a:prstGeom>
        <a:solidFill>
          <a:srgbClr val="FFFFFF"/>
        </a:solidFill>
        <a:ln w="9525" cmpd="sng">
          <a:noFill/>
        </a:ln>
      </xdr:spPr>
      <xdr:txBody>
        <a:bodyPr vertOverflow="clip" wrap="square"/>
        <a:p>
          <a:pPr algn="l">
            <a:defRPr/>
          </a:pPr>
          <a:r>
            <a:rPr lang="en-US" cap="none" sz="1000" b="0" i="0" u="none" baseline="0"/>
            <a:t>No dividend was recommended for the current financial period under review.
</a:t>
          </a:r>
        </a:p>
      </xdr:txBody>
    </xdr:sp>
    <xdr:clientData/>
  </xdr:twoCellAnchor>
  <xdr:twoCellAnchor>
    <xdr:from>
      <xdr:col>0</xdr:col>
      <xdr:colOff>190500</xdr:colOff>
      <xdr:row>48</xdr:row>
      <xdr:rowOff>133350</xdr:rowOff>
    </xdr:from>
    <xdr:to>
      <xdr:col>7</xdr:col>
      <xdr:colOff>1028700</xdr:colOff>
      <xdr:row>50</xdr:row>
      <xdr:rowOff>28575</xdr:rowOff>
    </xdr:to>
    <xdr:sp>
      <xdr:nvSpPr>
        <xdr:cNvPr id="45" name="TextBox 165"/>
        <xdr:cNvSpPr txBox="1">
          <a:spLocks noChangeArrowheads="1"/>
        </xdr:cNvSpPr>
      </xdr:nvSpPr>
      <xdr:spPr>
        <a:xfrm>
          <a:off x="190500" y="8001000"/>
          <a:ext cx="6762750" cy="238125"/>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rods/wire are not subject to cyclical or seasonal factors.
</a:t>
          </a:r>
        </a:p>
      </xdr:txBody>
    </xdr:sp>
    <xdr:clientData/>
  </xdr:twoCellAnchor>
  <xdr:twoCellAnchor>
    <xdr:from>
      <xdr:col>0</xdr:col>
      <xdr:colOff>209550</xdr:colOff>
      <xdr:row>240</xdr:row>
      <xdr:rowOff>0</xdr:rowOff>
    </xdr:from>
    <xdr:to>
      <xdr:col>7</xdr:col>
      <xdr:colOff>1047750</xdr:colOff>
      <xdr:row>242</xdr:row>
      <xdr:rowOff>0</xdr:rowOff>
    </xdr:to>
    <xdr:sp>
      <xdr:nvSpPr>
        <xdr:cNvPr id="46" name="TextBox 167"/>
        <xdr:cNvSpPr txBox="1">
          <a:spLocks noChangeArrowheads="1"/>
        </xdr:cNvSpPr>
      </xdr:nvSpPr>
      <xdr:spPr>
        <a:xfrm>
          <a:off x="209550" y="40481250"/>
          <a:ext cx="6762750" cy="323850"/>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2</xdr:col>
      <xdr:colOff>0</xdr:colOff>
      <xdr:row>101</xdr:row>
      <xdr:rowOff>0</xdr:rowOff>
    </xdr:from>
    <xdr:to>
      <xdr:col>8</xdr:col>
      <xdr:colOff>0</xdr:colOff>
      <xdr:row>101</xdr:row>
      <xdr:rowOff>0</xdr:rowOff>
    </xdr:to>
    <xdr:sp>
      <xdr:nvSpPr>
        <xdr:cNvPr id="47" name="TextBox 168"/>
        <xdr:cNvSpPr txBox="1">
          <a:spLocks noChangeArrowheads="1"/>
        </xdr:cNvSpPr>
      </xdr:nvSpPr>
      <xdr:spPr>
        <a:xfrm>
          <a:off x="485775" y="17135475"/>
          <a:ext cx="6486525"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101</xdr:row>
      <xdr:rowOff>0</xdr:rowOff>
    </xdr:from>
    <xdr:to>
      <xdr:col>8</xdr:col>
      <xdr:colOff>0</xdr:colOff>
      <xdr:row>101</xdr:row>
      <xdr:rowOff>0</xdr:rowOff>
    </xdr:to>
    <xdr:sp>
      <xdr:nvSpPr>
        <xdr:cNvPr id="48" name="TextBox 169"/>
        <xdr:cNvSpPr txBox="1">
          <a:spLocks noChangeArrowheads="1"/>
        </xdr:cNvSpPr>
      </xdr:nvSpPr>
      <xdr:spPr>
        <a:xfrm>
          <a:off x="485775" y="17135475"/>
          <a:ext cx="6486525"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213</xdr:row>
      <xdr:rowOff>0</xdr:rowOff>
    </xdr:from>
    <xdr:to>
      <xdr:col>7</xdr:col>
      <xdr:colOff>1047750</xdr:colOff>
      <xdr:row>213</xdr:row>
      <xdr:rowOff>0</xdr:rowOff>
    </xdr:to>
    <xdr:sp>
      <xdr:nvSpPr>
        <xdr:cNvPr id="49" name="TextBox 170"/>
        <xdr:cNvSpPr txBox="1">
          <a:spLocks noChangeArrowheads="1"/>
        </xdr:cNvSpPr>
      </xdr:nvSpPr>
      <xdr:spPr>
        <a:xfrm>
          <a:off x="485775" y="35994975"/>
          <a:ext cx="6486525" cy="0"/>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213</xdr:row>
      <xdr:rowOff>0</xdr:rowOff>
    </xdr:from>
    <xdr:to>
      <xdr:col>8</xdr:col>
      <xdr:colOff>0</xdr:colOff>
      <xdr:row>213</xdr:row>
      <xdr:rowOff>0</xdr:rowOff>
    </xdr:to>
    <xdr:sp>
      <xdr:nvSpPr>
        <xdr:cNvPr id="50" name="TextBox 171"/>
        <xdr:cNvSpPr txBox="1">
          <a:spLocks noChangeArrowheads="1"/>
        </xdr:cNvSpPr>
      </xdr:nvSpPr>
      <xdr:spPr>
        <a:xfrm>
          <a:off x="466725" y="35994975"/>
          <a:ext cx="6505575" cy="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3</xdr:col>
      <xdr:colOff>0</xdr:colOff>
      <xdr:row>19</xdr:row>
      <xdr:rowOff>0</xdr:rowOff>
    </xdr:from>
    <xdr:to>
      <xdr:col>8</xdr:col>
      <xdr:colOff>0</xdr:colOff>
      <xdr:row>19</xdr:row>
      <xdr:rowOff>0</xdr:rowOff>
    </xdr:to>
    <xdr:sp>
      <xdr:nvSpPr>
        <xdr:cNvPr id="51" name="TextBox 172"/>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52" name="TextBox 173"/>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100</xdr:row>
      <xdr:rowOff>0</xdr:rowOff>
    </xdr:from>
    <xdr:to>
      <xdr:col>7</xdr:col>
      <xdr:colOff>942975</xdr:colOff>
      <xdr:row>100</xdr:row>
      <xdr:rowOff>0</xdr:rowOff>
    </xdr:to>
    <xdr:sp>
      <xdr:nvSpPr>
        <xdr:cNvPr id="53" name="TextBox 174"/>
        <xdr:cNvSpPr txBox="1">
          <a:spLocks noChangeArrowheads="1"/>
        </xdr:cNvSpPr>
      </xdr:nvSpPr>
      <xdr:spPr>
        <a:xfrm>
          <a:off x="152400" y="16973550"/>
          <a:ext cx="67151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102</xdr:row>
      <xdr:rowOff>0</xdr:rowOff>
    </xdr:from>
    <xdr:to>
      <xdr:col>7</xdr:col>
      <xdr:colOff>962025</xdr:colOff>
      <xdr:row>105</xdr:row>
      <xdr:rowOff>0</xdr:rowOff>
    </xdr:to>
    <xdr:sp>
      <xdr:nvSpPr>
        <xdr:cNvPr id="54" name="TextBox 175"/>
        <xdr:cNvSpPr txBox="1">
          <a:spLocks noChangeArrowheads="1"/>
        </xdr:cNvSpPr>
      </xdr:nvSpPr>
      <xdr:spPr>
        <a:xfrm>
          <a:off x="219075" y="17297400"/>
          <a:ext cx="6667500" cy="485775"/>
        </a:xfrm>
        <a:prstGeom prst="rect">
          <a:avLst/>
        </a:prstGeom>
        <a:solidFill>
          <a:srgbClr val="FFFFFF"/>
        </a:solidFill>
        <a:ln w="9525" cmpd="sng">
          <a:noFill/>
        </a:ln>
      </xdr:spPr>
      <xdr:txBody>
        <a:bodyPr vertOverflow="clip" wrap="square"/>
        <a:p>
          <a:pPr algn="just">
            <a:defRPr/>
          </a:pPr>
          <a:r>
            <a:rPr lang="en-US" cap="none" sz="1000" b="0" i="0" u="none" baseline="0"/>
            <a:t>There were no material changes in contingent liabilities or contingent assets since the last annual balance sheet as at 31 December 2007. </a:t>
          </a:r>
        </a:p>
      </xdr:txBody>
    </xdr:sp>
    <xdr:clientData/>
  </xdr:twoCellAnchor>
  <xdr:twoCellAnchor>
    <xdr:from>
      <xdr:col>2</xdr:col>
      <xdr:colOff>0</xdr:colOff>
      <xdr:row>213</xdr:row>
      <xdr:rowOff>0</xdr:rowOff>
    </xdr:from>
    <xdr:to>
      <xdr:col>8</xdr:col>
      <xdr:colOff>0</xdr:colOff>
      <xdr:row>213</xdr:row>
      <xdr:rowOff>0</xdr:rowOff>
    </xdr:to>
    <xdr:sp>
      <xdr:nvSpPr>
        <xdr:cNvPr id="55" name="TextBox 176"/>
        <xdr:cNvSpPr txBox="1">
          <a:spLocks noChangeArrowheads="1"/>
        </xdr:cNvSpPr>
      </xdr:nvSpPr>
      <xdr:spPr>
        <a:xfrm>
          <a:off x="485775" y="35947350"/>
          <a:ext cx="6486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266</xdr:row>
      <xdr:rowOff>0</xdr:rowOff>
    </xdr:from>
    <xdr:to>
      <xdr:col>8</xdr:col>
      <xdr:colOff>0</xdr:colOff>
      <xdr:row>266</xdr:row>
      <xdr:rowOff>0</xdr:rowOff>
    </xdr:to>
    <xdr:sp>
      <xdr:nvSpPr>
        <xdr:cNvPr id="56" name="TextBox 177"/>
        <xdr:cNvSpPr txBox="1">
          <a:spLocks noChangeArrowheads="1"/>
        </xdr:cNvSpPr>
      </xdr:nvSpPr>
      <xdr:spPr>
        <a:xfrm>
          <a:off x="219075" y="448246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282</xdr:row>
      <xdr:rowOff>0</xdr:rowOff>
    </xdr:from>
    <xdr:to>
      <xdr:col>8</xdr:col>
      <xdr:colOff>0</xdr:colOff>
      <xdr:row>282</xdr:row>
      <xdr:rowOff>0</xdr:rowOff>
    </xdr:to>
    <xdr:sp>
      <xdr:nvSpPr>
        <xdr:cNvPr id="57" name="TextBox 178"/>
        <xdr:cNvSpPr txBox="1">
          <a:spLocks noChangeArrowheads="1"/>
        </xdr:cNvSpPr>
      </xdr:nvSpPr>
      <xdr:spPr>
        <a:xfrm>
          <a:off x="219075" y="475202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266</xdr:row>
      <xdr:rowOff>0</xdr:rowOff>
    </xdr:from>
    <xdr:to>
      <xdr:col>8</xdr:col>
      <xdr:colOff>0</xdr:colOff>
      <xdr:row>266</xdr:row>
      <xdr:rowOff>0</xdr:rowOff>
    </xdr:to>
    <xdr:sp>
      <xdr:nvSpPr>
        <xdr:cNvPr id="58" name="TextBox 179"/>
        <xdr:cNvSpPr txBox="1">
          <a:spLocks noChangeArrowheads="1"/>
        </xdr:cNvSpPr>
      </xdr:nvSpPr>
      <xdr:spPr>
        <a:xfrm>
          <a:off x="219075" y="448246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282</xdr:row>
      <xdr:rowOff>0</xdr:rowOff>
    </xdr:from>
    <xdr:to>
      <xdr:col>8</xdr:col>
      <xdr:colOff>0</xdr:colOff>
      <xdr:row>282</xdr:row>
      <xdr:rowOff>0</xdr:rowOff>
    </xdr:to>
    <xdr:sp>
      <xdr:nvSpPr>
        <xdr:cNvPr id="59" name="TextBox 180"/>
        <xdr:cNvSpPr txBox="1">
          <a:spLocks noChangeArrowheads="1"/>
        </xdr:cNvSpPr>
      </xdr:nvSpPr>
      <xdr:spPr>
        <a:xfrm>
          <a:off x="219075" y="475202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18</xdr:row>
      <xdr:rowOff>85725</xdr:rowOff>
    </xdr:to>
    <xdr:sp>
      <xdr:nvSpPr>
        <xdr:cNvPr id="60" name="TextBox 181"/>
        <xdr:cNvSpPr txBox="1">
          <a:spLocks noChangeArrowheads="1"/>
        </xdr:cNvSpPr>
      </xdr:nvSpPr>
      <xdr:spPr>
        <a:xfrm>
          <a:off x="219075" y="1257300"/>
          <a:ext cx="6696075" cy="18192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have been prepared under the historical cost convention except for the revaluation of leasehold land and buildings.
The interim financial statements are unaudited and have been prepared in accordance with the requirements of FRS 134: Interim Financial Reporting and paragraph 9.22 of the Listing Requirements of the Bursa Malaysia Securities Berhad.
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p>
      </xdr:txBody>
    </xdr:sp>
    <xdr:clientData/>
  </xdr:twoCellAnchor>
  <xdr:twoCellAnchor>
    <xdr:from>
      <xdr:col>1</xdr:col>
      <xdr:colOff>0</xdr:colOff>
      <xdr:row>25</xdr:row>
      <xdr:rowOff>0</xdr:rowOff>
    </xdr:from>
    <xdr:to>
      <xdr:col>7</xdr:col>
      <xdr:colOff>990600</xdr:colOff>
      <xdr:row>25</xdr:row>
      <xdr:rowOff>0</xdr:rowOff>
    </xdr:to>
    <xdr:sp>
      <xdr:nvSpPr>
        <xdr:cNvPr id="61" name="TextBox 182"/>
        <xdr:cNvSpPr txBox="1">
          <a:spLocks noChangeArrowheads="1"/>
        </xdr:cNvSpPr>
      </xdr:nvSpPr>
      <xdr:spPr>
        <a:xfrm>
          <a:off x="219075" y="4124325"/>
          <a:ext cx="669607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2006 was not qualified.</a:t>
          </a:r>
        </a:p>
      </xdr:txBody>
    </xdr:sp>
    <xdr:clientData/>
  </xdr:twoCellAnchor>
  <xdr:twoCellAnchor>
    <xdr:from>
      <xdr:col>1</xdr:col>
      <xdr:colOff>0</xdr:colOff>
      <xdr:row>53</xdr:row>
      <xdr:rowOff>0</xdr:rowOff>
    </xdr:from>
    <xdr:to>
      <xdr:col>7</xdr:col>
      <xdr:colOff>990600</xdr:colOff>
      <xdr:row>55</xdr:row>
      <xdr:rowOff>9525</xdr:rowOff>
    </xdr:to>
    <xdr:sp>
      <xdr:nvSpPr>
        <xdr:cNvPr id="62" name="TextBox 184"/>
        <xdr:cNvSpPr txBox="1">
          <a:spLocks noChangeArrowheads="1"/>
        </xdr:cNvSpPr>
      </xdr:nvSpPr>
      <xdr:spPr>
        <a:xfrm>
          <a:off x="219075" y="8782050"/>
          <a:ext cx="6696075" cy="381000"/>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assets, liabilities, equity, net income, or cash flows of the Group that are unusual because of their nature, size or incidence.</a:t>
          </a:r>
        </a:p>
      </xdr:txBody>
    </xdr:sp>
    <xdr:clientData/>
  </xdr:twoCellAnchor>
  <xdr:twoCellAnchor>
    <xdr:from>
      <xdr:col>0</xdr:col>
      <xdr:colOff>180975</xdr:colOff>
      <xdr:row>58</xdr:row>
      <xdr:rowOff>9525</xdr:rowOff>
    </xdr:from>
    <xdr:to>
      <xdr:col>7</xdr:col>
      <xdr:colOff>933450</xdr:colOff>
      <xdr:row>59</xdr:row>
      <xdr:rowOff>76200</xdr:rowOff>
    </xdr:to>
    <xdr:sp>
      <xdr:nvSpPr>
        <xdr:cNvPr id="63" name="TextBox 185"/>
        <xdr:cNvSpPr txBox="1">
          <a:spLocks noChangeArrowheads="1"/>
        </xdr:cNvSpPr>
      </xdr:nvSpPr>
      <xdr:spPr>
        <a:xfrm>
          <a:off x="180975" y="9696450"/>
          <a:ext cx="6677025" cy="20955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had a material effect in the current quarter.</a:t>
          </a:r>
        </a:p>
      </xdr:txBody>
    </xdr:sp>
    <xdr:clientData/>
  </xdr:twoCellAnchor>
  <xdr:twoCellAnchor>
    <xdr:from>
      <xdr:col>1</xdr:col>
      <xdr:colOff>19050</xdr:colOff>
      <xdr:row>62</xdr:row>
      <xdr:rowOff>9525</xdr:rowOff>
    </xdr:from>
    <xdr:to>
      <xdr:col>7</xdr:col>
      <xdr:colOff>990600</xdr:colOff>
      <xdr:row>65</xdr:row>
      <xdr:rowOff>123825</xdr:rowOff>
    </xdr:to>
    <xdr:sp>
      <xdr:nvSpPr>
        <xdr:cNvPr id="64" name="TextBox 186"/>
        <xdr:cNvSpPr txBox="1">
          <a:spLocks noChangeArrowheads="1"/>
        </xdr:cNvSpPr>
      </xdr:nvSpPr>
      <xdr:spPr>
        <a:xfrm>
          <a:off x="238125" y="10344150"/>
          <a:ext cx="6677025" cy="600075"/>
        </a:xfrm>
        <a:prstGeom prst="rect">
          <a:avLst/>
        </a:prstGeom>
        <a:solidFill>
          <a:srgbClr val="FFFFFF"/>
        </a:solidFill>
        <a:ln w="9525" cmpd="sng">
          <a:noFill/>
        </a:ln>
      </xdr:spPr>
      <xdr:txBody>
        <a:bodyPr vertOverflow="clip" wrap="square"/>
        <a:p>
          <a:pPr algn="just">
            <a:defRPr/>
          </a:pPr>
          <a:r>
            <a:rPr lang="en-US" cap="none" sz="1000" b="0" i="0" u="none" baseline="0"/>
            <a:t>There were no issuance and repayment of debts and equity securities or share cancellation in the current interim period under review. The company has not implemented any share buyback scheme and it does not hold any shares as treasury shares during the current financial period.
</a:t>
          </a:r>
        </a:p>
      </xdr:txBody>
    </xdr:sp>
    <xdr:clientData/>
  </xdr:twoCellAnchor>
  <xdr:twoCellAnchor>
    <xdr:from>
      <xdr:col>1</xdr:col>
      <xdr:colOff>0</xdr:colOff>
      <xdr:row>142</xdr:row>
      <xdr:rowOff>104775</xdr:rowOff>
    </xdr:from>
    <xdr:to>
      <xdr:col>7</xdr:col>
      <xdr:colOff>1019175</xdr:colOff>
      <xdr:row>148</xdr:row>
      <xdr:rowOff>0</xdr:rowOff>
    </xdr:to>
    <xdr:sp>
      <xdr:nvSpPr>
        <xdr:cNvPr id="65" name="TextBox 188"/>
        <xdr:cNvSpPr txBox="1">
          <a:spLocks noChangeArrowheads="1"/>
        </xdr:cNvSpPr>
      </xdr:nvSpPr>
      <xdr:spPr>
        <a:xfrm>
          <a:off x="219075" y="23812500"/>
          <a:ext cx="6724650" cy="866775"/>
        </a:xfrm>
        <a:prstGeom prst="rect">
          <a:avLst/>
        </a:prstGeom>
        <a:solidFill>
          <a:srgbClr val="FFFFFF"/>
        </a:solidFill>
        <a:ln w="9525" cmpd="sng">
          <a:noFill/>
        </a:ln>
      </xdr:spPr>
      <xdr:txBody>
        <a:bodyPr vertOverflow="clip" wrap="square"/>
        <a:p>
          <a:pPr algn="just">
            <a:defRPr/>
          </a:pPr>
          <a:r>
            <a:rPr lang="en-US" cap="none" sz="1000" b="0" i="0" u="none" baseline="0"/>
            <a:t>The copper rod and wire industry will continue to be a challenge due to the intense competition and the fluctuation of the copper prices at London Metal Exchange ("LME"). Therefore, to compensate for ongoing pricing pressure, the Group is focusing its effort on improving the overall productivity while reducing cost and improving product quality.  Furthermore, with various risk management strategies which were implemented in early 2008 the Group expects a better performance for the year 2008. 
</a:t>
          </a:r>
        </a:p>
      </xdr:txBody>
    </xdr:sp>
    <xdr:clientData/>
  </xdr:twoCellAnchor>
  <xdr:twoCellAnchor>
    <xdr:from>
      <xdr:col>0</xdr:col>
      <xdr:colOff>209550</xdr:colOff>
      <xdr:row>150</xdr:row>
      <xdr:rowOff>95250</xdr:rowOff>
    </xdr:from>
    <xdr:to>
      <xdr:col>7</xdr:col>
      <xdr:colOff>904875</xdr:colOff>
      <xdr:row>153</xdr:row>
      <xdr:rowOff>133350</xdr:rowOff>
    </xdr:to>
    <xdr:sp>
      <xdr:nvSpPr>
        <xdr:cNvPr id="66" name="TextBox 189"/>
        <xdr:cNvSpPr txBox="1">
          <a:spLocks noChangeArrowheads="1"/>
        </xdr:cNvSpPr>
      </xdr:nvSpPr>
      <xdr:spPr>
        <a:xfrm>
          <a:off x="209550" y="25079325"/>
          <a:ext cx="6619875" cy="495300"/>
        </a:xfrm>
        <a:prstGeom prst="rect">
          <a:avLst/>
        </a:prstGeom>
        <a:solidFill>
          <a:srgbClr val="FFFFFF"/>
        </a:solidFill>
        <a:ln w="9525" cmpd="sng">
          <a:noFill/>
        </a:ln>
      </xdr:spPr>
      <xdr:txBody>
        <a:bodyPr vertOverflow="clip" wrap="square"/>
        <a:p>
          <a:pPr algn="l">
            <a:defRPr/>
          </a:pPr>
          <a:r>
            <a:rPr lang="en-US" cap="none" sz="1000" b="0" i="0" u="none" baseline="0"/>
            <a:t>There was neither a profit forecast nor a profit guarantee issued by the Company for the current financial period ended 30 June 2008.
</a:t>
          </a:r>
        </a:p>
      </xdr:txBody>
    </xdr:sp>
    <xdr:clientData/>
  </xdr:twoCellAnchor>
  <xdr:twoCellAnchor>
    <xdr:from>
      <xdr:col>1</xdr:col>
      <xdr:colOff>28575</xdr:colOff>
      <xdr:row>169</xdr:row>
      <xdr:rowOff>0</xdr:rowOff>
    </xdr:from>
    <xdr:to>
      <xdr:col>7</xdr:col>
      <xdr:colOff>962025</xdr:colOff>
      <xdr:row>169</xdr:row>
      <xdr:rowOff>0</xdr:rowOff>
    </xdr:to>
    <xdr:sp>
      <xdr:nvSpPr>
        <xdr:cNvPr id="67" name="TextBox 190"/>
        <xdr:cNvSpPr txBox="1">
          <a:spLocks noChangeArrowheads="1"/>
        </xdr:cNvSpPr>
      </xdr:nvSpPr>
      <xdr:spPr>
        <a:xfrm>
          <a:off x="247650" y="28117800"/>
          <a:ext cx="6638925" cy="0"/>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19</xdr:row>
      <xdr:rowOff>0</xdr:rowOff>
    </xdr:from>
    <xdr:to>
      <xdr:col>8</xdr:col>
      <xdr:colOff>0</xdr:colOff>
      <xdr:row>19</xdr:row>
      <xdr:rowOff>0</xdr:rowOff>
    </xdr:to>
    <xdr:sp>
      <xdr:nvSpPr>
        <xdr:cNvPr id="68" name="TextBox 191"/>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69" name="TextBox 192"/>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88</xdr:row>
      <xdr:rowOff>0</xdr:rowOff>
    </xdr:from>
    <xdr:to>
      <xdr:col>7</xdr:col>
      <xdr:colOff>942975</xdr:colOff>
      <xdr:row>88</xdr:row>
      <xdr:rowOff>0</xdr:rowOff>
    </xdr:to>
    <xdr:sp>
      <xdr:nvSpPr>
        <xdr:cNvPr id="70" name="TextBox 193"/>
        <xdr:cNvSpPr txBox="1">
          <a:spLocks noChangeArrowheads="1"/>
        </xdr:cNvSpPr>
      </xdr:nvSpPr>
      <xdr:spPr>
        <a:xfrm>
          <a:off x="152400" y="14839950"/>
          <a:ext cx="67151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28575</xdr:colOff>
      <xdr:row>91</xdr:row>
      <xdr:rowOff>19050</xdr:rowOff>
    </xdr:from>
    <xdr:to>
      <xdr:col>7</xdr:col>
      <xdr:colOff>1047750</xdr:colOff>
      <xdr:row>92</xdr:row>
      <xdr:rowOff>57150</xdr:rowOff>
    </xdr:to>
    <xdr:sp>
      <xdr:nvSpPr>
        <xdr:cNvPr id="71" name="TextBox 194"/>
        <xdr:cNvSpPr txBox="1">
          <a:spLocks noChangeArrowheads="1"/>
        </xdr:cNvSpPr>
      </xdr:nvSpPr>
      <xdr:spPr>
        <a:xfrm>
          <a:off x="247650" y="15344775"/>
          <a:ext cx="6724650" cy="2000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96</xdr:row>
      <xdr:rowOff>9525</xdr:rowOff>
    </xdr:from>
    <xdr:to>
      <xdr:col>7</xdr:col>
      <xdr:colOff>952500</xdr:colOff>
      <xdr:row>99</xdr:row>
      <xdr:rowOff>95250</xdr:rowOff>
    </xdr:to>
    <xdr:sp>
      <xdr:nvSpPr>
        <xdr:cNvPr id="72" name="TextBox 195"/>
        <xdr:cNvSpPr txBox="1">
          <a:spLocks noChangeArrowheads="1"/>
        </xdr:cNvSpPr>
      </xdr:nvSpPr>
      <xdr:spPr>
        <a:xfrm>
          <a:off x="219075" y="16144875"/>
          <a:ext cx="6657975" cy="571500"/>
        </a:xfrm>
        <a:prstGeom prst="rect">
          <a:avLst/>
        </a:prstGeom>
        <a:solidFill>
          <a:srgbClr val="FFFFFF"/>
        </a:solidFill>
        <a:ln w="9525" cmpd="sng">
          <a:noFill/>
        </a:ln>
      </xdr:spPr>
      <xdr:txBody>
        <a:bodyPr vertOverflow="clip" wrap="square"/>
        <a:p>
          <a:pPr algn="l">
            <a:defRPr/>
          </a:pPr>
          <a:r>
            <a:rPr lang="en-US" cap="none" sz="1000" b="0" i="0" u="none" baseline="0"/>
            <a:t>There were no changes in the composition of the Group during the current quarter. This included business combinations, acquisitions or disposal of subsidiaries, and long term investment, restructuring, and continuing operation.</a:t>
          </a:r>
        </a:p>
      </xdr:txBody>
    </xdr:sp>
    <xdr:clientData/>
  </xdr:twoCellAnchor>
  <xdr:twoCellAnchor>
    <xdr:from>
      <xdr:col>1</xdr:col>
      <xdr:colOff>0</xdr:colOff>
      <xdr:row>173</xdr:row>
      <xdr:rowOff>38100</xdr:rowOff>
    </xdr:from>
    <xdr:to>
      <xdr:col>7</xdr:col>
      <xdr:colOff>914400</xdr:colOff>
      <xdr:row>175</xdr:row>
      <xdr:rowOff>28575</xdr:rowOff>
    </xdr:to>
    <xdr:sp>
      <xdr:nvSpPr>
        <xdr:cNvPr id="73" name="TextBox 196"/>
        <xdr:cNvSpPr txBox="1">
          <a:spLocks noChangeArrowheads="1"/>
        </xdr:cNvSpPr>
      </xdr:nvSpPr>
      <xdr:spPr>
        <a:xfrm>
          <a:off x="219075" y="28889325"/>
          <a:ext cx="6619875" cy="361950"/>
        </a:xfrm>
        <a:prstGeom prst="rect">
          <a:avLst/>
        </a:prstGeom>
        <a:solidFill>
          <a:srgbClr val="FFFFFF"/>
        </a:solidFill>
        <a:ln w="9525" cmpd="sng">
          <a:noFill/>
        </a:ln>
      </xdr:spPr>
      <xdr:txBody>
        <a:bodyPr vertOverflow="clip" wrap="square"/>
        <a:p>
          <a:pPr algn="l">
            <a:defRPr/>
          </a:pPr>
          <a:r>
            <a:rPr lang="en-US" cap="none" sz="1000" b="0" i="0" u="none" baseline="0"/>
            <a:t>There were no sales of unquoted investments and properties for the financial period ended 30 June  2008.
</a:t>
          </a:r>
        </a:p>
      </xdr:txBody>
    </xdr:sp>
    <xdr:clientData/>
  </xdr:twoCellAnchor>
  <xdr:twoCellAnchor>
    <xdr:from>
      <xdr:col>1</xdr:col>
      <xdr:colOff>9525</xdr:colOff>
      <xdr:row>198</xdr:row>
      <xdr:rowOff>0</xdr:rowOff>
    </xdr:from>
    <xdr:to>
      <xdr:col>8</xdr:col>
      <xdr:colOff>0</xdr:colOff>
      <xdr:row>198</xdr:row>
      <xdr:rowOff>0</xdr:rowOff>
    </xdr:to>
    <xdr:sp>
      <xdr:nvSpPr>
        <xdr:cNvPr id="74" name="TextBox 197"/>
        <xdr:cNvSpPr txBox="1">
          <a:spLocks noChangeArrowheads="1"/>
        </xdr:cNvSpPr>
      </xdr:nvSpPr>
      <xdr:spPr>
        <a:xfrm>
          <a:off x="228600" y="33070800"/>
          <a:ext cx="6743700" cy="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198</xdr:row>
      <xdr:rowOff>0</xdr:rowOff>
    </xdr:from>
    <xdr:to>
      <xdr:col>8</xdr:col>
      <xdr:colOff>0</xdr:colOff>
      <xdr:row>198</xdr:row>
      <xdr:rowOff>0</xdr:rowOff>
    </xdr:to>
    <xdr:sp>
      <xdr:nvSpPr>
        <xdr:cNvPr id="75" name="TextBox 198"/>
        <xdr:cNvSpPr txBox="1">
          <a:spLocks noChangeArrowheads="1"/>
        </xdr:cNvSpPr>
      </xdr:nvSpPr>
      <xdr:spPr>
        <a:xfrm>
          <a:off x="485775" y="33070800"/>
          <a:ext cx="6486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228</xdr:row>
      <xdr:rowOff>0</xdr:rowOff>
    </xdr:from>
    <xdr:to>
      <xdr:col>7</xdr:col>
      <xdr:colOff>981075</xdr:colOff>
      <xdr:row>236</xdr:row>
      <xdr:rowOff>104775</xdr:rowOff>
    </xdr:to>
    <xdr:sp>
      <xdr:nvSpPr>
        <xdr:cNvPr id="76" name="TextBox 199"/>
        <xdr:cNvSpPr txBox="1">
          <a:spLocks noChangeArrowheads="1"/>
        </xdr:cNvSpPr>
      </xdr:nvSpPr>
      <xdr:spPr>
        <a:xfrm>
          <a:off x="219075" y="38014275"/>
          <a:ext cx="6686550" cy="1400175"/>
        </a:xfrm>
        <a:prstGeom prst="rect">
          <a:avLst/>
        </a:prstGeom>
        <a:noFill/>
        <a:ln w="9525" cmpd="sng">
          <a:noFill/>
        </a:ln>
      </xdr:spPr>
      <xdr:txBody>
        <a:bodyPr vertOverflow="clip" wrap="square"/>
        <a:p>
          <a:pPr algn="just">
            <a:defRPr/>
          </a:pPr>
          <a:r>
            <a:rPr lang="en-US" cap="none" sz="1000" b="0" i="0" u="none" baseline="0"/>
            <a:t>There were no off balance sheet financial instruments as at the date of this announcement other than the following:
Forward foreign exchange contract expiring:
Currency       Contract Amount        Equivalent Amount             Maturity Date
                                 '000                                  in RM'000
USD                      3,000                                 9,711                                April 2008 - December 2008
HKD                   34,434                               13,240                                May 2008 - November 2009
</a:t>
          </a:r>
        </a:p>
      </xdr:txBody>
    </xdr:sp>
    <xdr:clientData/>
  </xdr:twoCellAnchor>
  <xdr:twoCellAnchor>
    <xdr:from>
      <xdr:col>1</xdr:col>
      <xdr:colOff>0</xdr:colOff>
      <xdr:row>240</xdr:row>
      <xdr:rowOff>0</xdr:rowOff>
    </xdr:from>
    <xdr:to>
      <xdr:col>8</xdr:col>
      <xdr:colOff>0</xdr:colOff>
      <xdr:row>241</xdr:row>
      <xdr:rowOff>142875</xdr:rowOff>
    </xdr:to>
    <xdr:sp>
      <xdr:nvSpPr>
        <xdr:cNvPr id="77" name="TextBox 200"/>
        <xdr:cNvSpPr txBox="1">
          <a:spLocks noChangeArrowheads="1"/>
        </xdr:cNvSpPr>
      </xdr:nvSpPr>
      <xdr:spPr>
        <a:xfrm>
          <a:off x="219075" y="39957375"/>
          <a:ext cx="6753225" cy="304800"/>
        </a:xfrm>
        <a:prstGeom prst="rect">
          <a:avLst/>
        </a:prstGeom>
        <a:solidFill>
          <a:srgbClr val="FFFFFF"/>
        </a:solidFill>
        <a:ln w="9525" cmpd="sng">
          <a:noFill/>
        </a:ln>
      </xdr:spPr>
      <xdr:txBody>
        <a:bodyPr vertOverflow="clip" wrap="square"/>
        <a:p>
          <a:pPr algn="just">
            <a:defRPr/>
          </a:pPr>
          <a:r>
            <a:rPr lang="en-US" cap="none" sz="1000" b="0" i="0" u="none" baseline="0"/>
            <a:t>There was no material litigation as at the date of this annoucement.</a:t>
          </a:r>
        </a:p>
      </xdr:txBody>
    </xdr:sp>
    <xdr:clientData/>
  </xdr:twoCellAnchor>
  <xdr:twoCellAnchor>
    <xdr:from>
      <xdr:col>1</xdr:col>
      <xdr:colOff>0</xdr:colOff>
      <xdr:row>250</xdr:row>
      <xdr:rowOff>0</xdr:rowOff>
    </xdr:from>
    <xdr:to>
      <xdr:col>8</xdr:col>
      <xdr:colOff>0</xdr:colOff>
      <xdr:row>250</xdr:row>
      <xdr:rowOff>0</xdr:rowOff>
    </xdr:to>
    <xdr:sp>
      <xdr:nvSpPr>
        <xdr:cNvPr id="78" name="TextBox 201"/>
        <xdr:cNvSpPr txBox="1">
          <a:spLocks noChangeArrowheads="1"/>
        </xdr:cNvSpPr>
      </xdr:nvSpPr>
      <xdr:spPr>
        <a:xfrm>
          <a:off x="219075" y="416528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28575</xdr:colOff>
      <xdr:row>292</xdr:row>
      <xdr:rowOff>47625</xdr:rowOff>
    </xdr:from>
    <xdr:to>
      <xdr:col>7</xdr:col>
      <xdr:colOff>1047750</xdr:colOff>
      <xdr:row>294</xdr:row>
      <xdr:rowOff>76200</xdr:rowOff>
    </xdr:to>
    <xdr:sp>
      <xdr:nvSpPr>
        <xdr:cNvPr id="79" name="TextBox 202"/>
        <xdr:cNvSpPr txBox="1">
          <a:spLocks noChangeArrowheads="1"/>
        </xdr:cNvSpPr>
      </xdr:nvSpPr>
      <xdr:spPr>
        <a:xfrm>
          <a:off x="247650" y="48815625"/>
          <a:ext cx="6724650" cy="3714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28 August 2008.</a:t>
          </a:r>
        </a:p>
      </xdr:txBody>
    </xdr:sp>
    <xdr:clientData/>
  </xdr:twoCellAnchor>
  <xdr:twoCellAnchor>
    <xdr:from>
      <xdr:col>0</xdr:col>
      <xdr:colOff>190500</xdr:colOff>
      <xdr:row>107</xdr:row>
      <xdr:rowOff>0</xdr:rowOff>
    </xdr:from>
    <xdr:to>
      <xdr:col>7</xdr:col>
      <xdr:colOff>942975</xdr:colOff>
      <xdr:row>108</xdr:row>
      <xdr:rowOff>0</xdr:rowOff>
    </xdr:to>
    <xdr:sp>
      <xdr:nvSpPr>
        <xdr:cNvPr id="80" name="TextBox 203"/>
        <xdr:cNvSpPr txBox="1">
          <a:spLocks noChangeArrowheads="1"/>
        </xdr:cNvSpPr>
      </xdr:nvSpPr>
      <xdr:spPr>
        <a:xfrm>
          <a:off x="190500" y="17935575"/>
          <a:ext cx="6677025" cy="171450"/>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30 June 2008.
 2008.             
                              </a:t>
          </a:r>
        </a:p>
      </xdr:txBody>
    </xdr:sp>
    <xdr:clientData/>
  </xdr:twoCellAnchor>
  <xdr:twoCellAnchor>
    <xdr:from>
      <xdr:col>1</xdr:col>
      <xdr:colOff>0</xdr:colOff>
      <xdr:row>265</xdr:row>
      <xdr:rowOff>0</xdr:rowOff>
    </xdr:from>
    <xdr:to>
      <xdr:col>8</xdr:col>
      <xdr:colOff>0</xdr:colOff>
      <xdr:row>265</xdr:row>
      <xdr:rowOff>0</xdr:rowOff>
    </xdr:to>
    <xdr:sp>
      <xdr:nvSpPr>
        <xdr:cNvPr id="81" name="TextBox 204"/>
        <xdr:cNvSpPr txBox="1">
          <a:spLocks noChangeArrowheads="1"/>
        </xdr:cNvSpPr>
      </xdr:nvSpPr>
      <xdr:spPr>
        <a:xfrm>
          <a:off x="219075" y="4422457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190500</xdr:colOff>
      <xdr:row>85</xdr:row>
      <xdr:rowOff>9525</xdr:rowOff>
    </xdr:from>
    <xdr:to>
      <xdr:col>7</xdr:col>
      <xdr:colOff>952500</xdr:colOff>
      <xdr:row>87</xdr:row>
      <xdr:rowOff>57150</xdr:rowOff>
    </xdr:to>
    <xdr:sp>
      <xdr:nvSpPr>
        <xdr:cNvPr id="82" name="TextBox 205"/>
        <xdr:cNvSpPr txBox="1">
          <a:spLocks noChangeArrowheads="1"/>
        </xdr:cNvSpPr>
      </xdr:nvSpPr>
      <xdr:spPr>
        <a:xfrm>
          <a:off x="190500" y="14268450"/>
          <a:ext cx="6686550" cy="419100"/>
        </a:xfrm>
        <a:prstGeom prst="rect">
          <a:avLst/>
        </a:prstGeom>
        <a:solidFill>
          <a:srgbClr val="FFFFFF"/>
        </a:solidFill>
        <a:ln w="9525" cmpd="sng">
          <a:noFill/>
        </a:ln>
      </xdr:spPr>
      <xdr:txBody>
        <a:bodyPr vertOverflow="clip" wrap="square"/>
        <a:p>
          <a:pPr algn="l">
            <a:defRPr/>
          </a:pPr>
          <a:r>
            <a:rPr lang="en-US" cap="none" sz="1000" b="0" i="0" u="none" baseline="0"/>
            <a:t>The valuation of land and buildings  has been brought forward without any amendments  from the previous financial statements for the year ended 31 December 2007
</a:t>
          </a:r>
        </a:p>
      </xdr:txBody>
    </xdr:sp>
    <xdr:clientData/>
  </xdr:twoCellAnchor>
  <xdr:twoCellAnchor>
    <xdr:from>
      <xdr:col>1</xdr:col>
      <xdr:colOff>0</xdr:colOff>
      <xdr:row>250</xdr:row>
      <xdr:rowOff>0</xdr:rowOff>
    </xdr:from>
    <xdr:to>
      <xdr:col>8</xdr:col>
      <xdr:colOff>0</xdr:colOff>
      <xdr:row>250</xdr:row>
      <xdr:rowOff>0</xdr:rowOff>
    </xdr:to>
    <xdr:sp>
      <xdr:nvSpPr>
        <xdr:cNvPr id="83" name="TextBox 206"/>
        <xdr:cNvSpPr txBox="1">
          <a:spLocks noChangeArrowheads="1"/>
        </xdr:cNvSpPr>
      </xdr:nvSpPr>
      <xdr:spPr>
        <a:xfrm>
          <a:off x="219075" y="4160520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265</xdr:row>
      <xdr:rowOff>0</xdr:rowOff>
    </xdr:from>
    <xdr:to>
      <xdr:col>8</xdr:col>
      <xdr:colOff>0</xdr:colOff>
      <xdr:row>265</xdr:row>
      <xdr:rowOff>0</xdr:rowOff>
    </xdr:to>
    <xdr:sp>
      <xdr:nvSpPr>
        <xdr:cNvPr id="84" name="TextBox 207"/>
        <xdr:cNvSpPr txBox="1">
          <a:spLocks noChangeArrowheads="1"/>
        </xdr:cNvSpPr>
      </xdr:nvSpPr>
      <xdr:spPr>
        <a:xfrm>
          <a:off x="219075" y="441769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190500</xdr:colOff>
      <xdr:row>198</xdr:row>
      <xdr:rowOff>0</xdr:rowOff>
    </xdr:from>
    <xdr:to>
      <xdr:col>7</xdr:col>
      <xdr:colOff>942975</xdr:colOff>
      <xdr:row>198</xdr:row>
      <xdr:rowOff>0</xdr:rowOff>
    </xdr:to>
    <xdr:sp>
      <xdr:nvSpPr>
        <xdr:cNvPr id="85" name="TextBox 208"/>
        <xdr:cNvSpPr txBox="1">
          <a:spLocks noChangeArrowheads="1"/>
        </xdr:cNvSpPr>
      </xdr:nvSpPr>
      <xdr:spPr>
        <a:xfrm>
          <a:off x="676275" y="33023175"/>
          <a:ext cx="61912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19</xdr:row>
      <xdr:rowOff>0</xdr:rowOff>
    </xdr:from>
    <xdr:to>
      <xdr:col>7</xdr:col>
      <xdr:colOff>942975</xdr:colOff>
      <xdr:row>19</xdr:row>
      <xdr:rowOff>0</xdr:rowOff>
    </xdr:to>
    <xdr:sp>
      <xdr:nvSpPr>
        <xdr:cNvPr id="86" name="TextBox 209"/>
        <xdr:cNvSpPr txBox="1">
          <a:spLocks noChangeArrowheads="1"/>
        </xdr:cNvSpPr>
      </xdr:nvSpPr>
      <xdr:spPr>
        <a:xfrm>
          <a:off x="219075" y="3152775"/>
          <a:ext cx="6648450"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FRS 2     Share-based Payment
FRS 101 Presentation of Financial Statements
FRS 102 Inventories
FRS 108 Accounting Policies, Changes in Estimates and Errors
FRS 110 Events after the Balance Sheet Date
FRS 116 Property, Plant and Equipment
FRS 127 Consolidated and Separate Financial Statements
FRS 133 Earnings Per Share
FRS 140 Investment Property
The  adoption  of   FRS 101, 102, 108, 110, 116, 127 and  133  does  not  have  significant  financial   impact  on  the Group. The  principal  effects  of the changes in accounting policies resulting from the adoption of the new/revised FRSs are discussed below:
</a:t>
          </a:r>
          <a:r>
            <a:rPr lang="en-US" cap="none" sz="1000" b="1" i="0" u="none" baseline="0">
              <a:latin typeface="Times New Roman"/>
              <a:ea typeface="Times New Roman"/>
              <a:cs typeface="Times New Roman"/>
            </a:rPr>
            <a:t>(a) FRS 2: Shared-based Payment</a:t>
          </a:r>
          <a:r>
            <a:rPr lang="en-US" cap="none" sz="1000" b="0" i="0" u="none" baseline="0">
              <a:latin typeface="Times New Roman"/>
              <a:ea typeface="Times New Roman"/>
              <a:cs typeface="Times New Roman"/>
            </a:rPr>
            <a:t>
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p>
      </xdr:txBody>
    </xdr:sp>
    <xdr:clientData/>
  </xdr:twoCellAnchor>
  <xdr:twoCellAnchor>
    <xdr:from>
      <xdr:col>1</xdr:col>
      <xdr:colOff>0</xdr:colOff>
      <xdr:row>19</xdr:row>
      <xdr:rowOff>0</xdr:rowOff>
    </xdr:from>
    <xdr:to>
      <xdr:col>8</xdr:col>
      <xdr:colOff>0</xdr:colOff>
      <xdr:row>19</xdr:row>
      <xdr:rowOff>0</xdr:rowOff>
    </xdr:to>
    <xdr:sp>
      <xdr:nvSpPr>
        <xdr:cNvPr id="87" name="TextBox 210"/>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88" name="TextBox 211"/>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89" name="TextBox 212"/>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following comparative amounts have been restated due to the adoption of new and revised FRSs:
                                                                                                                                                                    &lt;––––– Adjustments –––––––&gt;
                                                                                                                                        Previously             FRS 2                 FRS 121
                                                                                                                                        stated                Note 2(a)               Note 2(e)               Restated
                                                                                        RM’000 RM’000 RM’000 RM’000 RM’000
At 31 December 2005
Property, plant and equipment
Prepaid lease payments
Retained earnings
Other reserves
Minority interest
3 months ended 30 June 2005
Cost of sales
Administrative expenses
Selling and marketing expenses
Other expenses
Profit before tax
Profit for the period
6 months ended 30 June 2005
Cost of sales
Administrative expenses
Selling and marketing expenses
Other expenses
Profit before tax
Profit for the period
218,789
,00 -
123,266
60,415
28,486
(112,143)
(5,507)
(6,972)
(750)
10,375
6,651
(222,797)
(10,976)
(13,967)
(1,500)
20,440
12,572
217,669
1,120
120,313
63,446
28,408
(112,168)
(5,588)
(7,005)
(1,005)
9,981
6,257
(222,832)
(11,084)
(14,009)
(1,976)
19,779
11,911
(1,120)
1,120
,00 -
,00 -
,00 -
,00 -
,00 -
,00 -
,00 -
,00 -
,00 -
,00 -
,00 -
,00 -
,00 -
,00 -
,00 -
,00-
,00-
(385)
,463
(78)
(25)
(81)
(33)
,00-
(139)
(139)
(35)
(108)
(42)
,00-
(185)
(185)
,00-
,00-
(2,568)
2,568
,00-
,00-
,00-
,00-
(255)
(255)
(255)
,00-
,00-
,00-
(476)
(476)
(476)
The following amounts as at 31 December 2005 have been reclassified due to the adoption of FRS 139
(Note 2(g)):
Other investments
Available-for-sale financial assets
Marketable securities
Financial assets at fair value through profit or loss
Previously
stated
RM’000
867
-
1,270
-
Reclassification
RM’000
(867)
,867
(1,270)
1,270
Restated
RM’000
,00 -
,867
,00 -
1,270
</a:t>
          </a:r>
        </a:p>
      </xdr:txBody>
    </xdr:sp>
    <xdr:clientData/>
  </xdr:twoCellAnchor>
  <xdr:twoCellAnchor>
    <xdr:from>
      <xdr:col>1</xdr:col>
      <xdr:colOff>0</xdr:colOff>
      <xdr:row>19</xdr:row>
      <xdr:rowOff>0</xdr:rowOff>
    </xdr:from>
    <xdr:to>
      <xdr:col>7</xdr:col>
      <xdr:colOff>1000125</xdr:colOff>
      <xdr:row>19</xdr:row>
      <xdr:rowOff>0</xdr:rowOff>
    </xdr:to>
    <xdr:sp>
      <xdr:nvSpPr>
        <xdr:cNvPr id="90" name="TextBox 213"/>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(b) FRS 121: The Effects of Changes in Foreign Exchange Rates</a:t>
          </a:r>
          <a:r>
            <a:rPr lang="en-US" cap="none" sz="1000" b="0" i="0" u="none" baseline="0">
              <a:latin typeface="Times New Roman"/>
              <a:ea typeface="Times New Roman"/>
              <a:cs typeface="Times New Roman"/>
            </a:rPr>
            <a:t>
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19</xdr:row>
      <xdr:rowOff>0</xdr:rowOff>
    </xdr:from>
    <xdr:to>
      <xdr:col>8</xdr:col>
      <xdr:colOff>0</xdr:colOff>
      <xdr:row>19</xdr:row>
      <xdr:rowOff>0</xdr:rowOff>
    </xdr:to>
    <xdr:sp>
      <xdr:nvSpPr>
        <xdr:cNvPr id="91" name="TextBox 214"/>
        <xdr:cNvSpPr txBox="1">
          <a:spLocks noChangeArrowheads="1"/>
        </xdr:cNvSpPr>
      </xdr:nvSpPr>
      <xdr:spPr>
        <a:xfrm>
          <a:off x="200025" y="3152775"/>
          <a:ext cx="6772275" cy="0"/>
        </a:xfrm>
        <a:prstGeom prst="rect">
          <a:avLst/>
        </a:prstGeom>
        <a:solidFill>
          <a:srgbClr val="FFFFFF"/>
        </a:solidFill>
        <a:ln w="9525" cmpd="sng">
          <a:noFill/>
        </a:ln>
      </xdr:spPr>
      <xdr:txBody>
        <a:bodyPr vertOverflow="clip" wrap="square"/>
        <a:p>
          <a:pPr algn="just">
            <a:defRPr/>
          </a:pPr>
          <a:r>
            <a:rPr lang="en-US" cap="none" sz="1000" b="0" i="0" u="none" baseline="0"/>
            <a:t>
</a:t>
          </a:r>
        </a:p>
      </xdr:txBody>
    </xdr:sp>
    <xdr:clientData/>
  </xdr:twoCellAnchor>
  <xdr:twoCellAnchor>
    <xdr:from>
      <xdr:col>0</xdr:col>
      <xdr:colOff>180975</xdr:colOff>
      <xdr:row>19</xdr:row>
      <xdr:rowOff>0</xdr:rowOff>
    </xdr:from>
    <xdr:to>
      <xdr:col>7</xdr:col>
      <xdr:colOff>971550</xdr:colOff>
      <xdr:row>19</xdr:row>
      <xdr:rowOff>0</xdr:rowOff>
    </xdr:to>
    <xdr:sp>
      <xdr:nvSpPr>
        <xdr:cNvPr id="92" name="TextBox 215"/>
        <xdr:cNvSpPr txBox="1">
          <a:spLocks noChangeArrowheads="1"/>
        </xdr:cNvSpPr>
      </xdr:nvSpPr>
      <xdr:spPr>
        <a:xfrm>
          <a:off x="180975" y="3152775"/>
          <a:ext cx="6715125" cy="0"/>
        </a:xfrm>
        <a:prstGeom prst="rect">
          <a:avLst/>
        </a:prstGeom>
        <a:solidFill>
          <a:srgbClr val="FFFFFF"/>
        </a:solidFill>
        <a:ln w="9525" cmpd="sng">
          <a:noFill/>
        </a:ln>
      </xdr:spPr>
      <xdr:txBody>
        <a:bodyPr vertOverflow="clip" wrap="square"/>
        <a:p>
          <a:pPr algn="l">
            <a:defRPr/>
          </a:pPr>
          <a:r>
            <a:rPr lang="en-US" cap="none" sz="1000" b="0" i="0" u="none" baseline="0"/>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The re-assessment of the functional currency of TWI has the effect of increasing the Group's profits for the past first and second quarters as follows:
</a:t>
          </a:r>
        </a:p>
      </xdr:txBody>
    </xdr:sp>
    <xdr:clientData/>
  </xdr:twoCellAnchor>
  <xdr:twoCellAnchor>
    <xdr:from>
      <xdr:col>0</xdr:col>
      <xdr:colOff>200025</xdr:colOff>
      <xdr:row>19</xdr:row>
      <xdr:rowOff>0</xdr:rowOff>
    </xdr:from>
    <xdr:to>
      <xdr:col>7</xdr:col>
      <xdr:colOff>990600</xdr:colOff>
      <xdr:row>19</xdr:row>
      <xdr:rowOff>0</xdr:rowOff>
    </xdr:to>
    <xdr:sp>
      <xdr:nvSpPr>
        <xdr:cNvPr id="93" name="TextBox 216"/>
        <xdr:cNvSpPr txBox="1">
          <a:spLocks noChangeArrowheads="1"/>
        </xdr:cNvSpPr>
      </xdr:nvSpPr>
      <xdr:spPr>
        <a:xfrm>
          <a:off x="200025" y="3152775"/>
          <a:ext cx="6715125" cy="0"/>
        </a:xfrm>
        <a:prstGeom prst="rect">
          <a:avLst/>
        </a:prstGeom>
        <a:solidFill>
          <a:srgbClr val="FFFFFF"/>
        </a:solidFill>
        <a:ln w="9525" cmpd="sng">
          <a:noFill/>
        </a:ln>
      </xdr:spPr>
      <xdr:txBody>
        <a:bodyPr vertOverflow="clip" wrap="square"/>
        <a:p>
          <a:pPr algn="l">
            <a:defRPr/>
          </a:pPr>
          <a:r>
            <a:rPr lang="en-US" cap="none" sz="1000" b="0" i="0" u="none" baseline="0"/>
            <a:t>The following comparative amounts have been restated due to the adoption of new and revised FRSs:
</a:t>
          </a:r>
        </a:p>
      </xdr:txBody>
    </xdr:sp>
    <xdr:clientData/>
  </xdr:twoCellAnchor>
  <xdr:twoCellAnchor>
    <xdr:from>
      <xdr:col>1</xdr:col>
      <xdr:colOff>47625</xdr:colOff>
      <xdr:row>68</xdr:row>
      <xdr:rowOff>180975</xdr:rowOff>
    </xdr:from>
    <xdr:to>
      <xdr:col>7</xdr:col>
      <xdr:colOff>1047750</xdr:colOff>
      <xdr:row>70</xdr:row>
      <xdr:rowOff>123825</xdr:rowOff>
    </xdr:to>
    <xdr:sp>
      <xdr:nvSpPr>
        <xdr:cNvPr id="94" name="TextBox 217"/>
        <xdr:cNvSpPr txBox="1">
          <a:spLocks noChangeArrowheads="1"/>
        </xdr:cNvSpPr>
      </xdr:nvSpPr>
      <xdr:spPr>
        <a:xfrm>
          <a:off x="266700" y="11449050"/>
          <a:ext cx="6705600" cy="323850"/>
        </a:xfrm>
        <a:prstGeom prst="rect">
          <a:avLst/>
        </a:prstGeom>
        <a:solidFill>
          <a:srgbClr val="FFFFFF"/>
        </a:solidFill>
        <a:ln w="9525" cmpd="sng">
          <a:noFill/>
        </a:ln>
      </xdr:spPr>
      <xdr:txBody>
        <a:bodyPr vertOverflow="clip" wrap="square"/>
        <a:p>
          <a:pPr algn="l">
            <a:defRPr/>
          </a:pPr>
          <a:r>
            <a:rPr lang="en-US" cap="none" sz="1000" b="0" i="0" u="none" baseline="0"/>
            <a:t>No dividend was paid in the current financial period under review.</a:t>
          </a:r>
        </a:p>
      </xdr:txBody>
    </xdr:sp>
    <xdr:clientData/>
  </xdr:twoCellAnchor>
  <xdr:twoCellAnchor>
    <xdr:from>
      <xdr:col>1</xdr:col>
      <xdr:colOff>0</xdr:colOff>
      <xdr:row>19</xdr:row>
      <xdr:rowOff>0</xdr:rowOff>
    </xdr:from>
    <xdr:to>
      <xdr:col>7</xdr:col>
      <xdr:colOff>1000125</xdr:colOff>
      <xdr:row>19</xdr:row>
      <xdr:rowOff>0</xdr:rowOff>
    </xdr:to>
    <xdr:sp>
      <xdr:nvSpPr>
        <xdr:cNvPr id="95" name="TextBox 218"/>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(c) FRS 140: Investment Property</a:t>
          </a:r>
          <a:r>
            <a:rPr lang="en-US" cap="none" sz="1000" b="0" i="0" u="none" baseline="0">
              <a:latin typeface="Times New Roman"/>
              <a:ea typeface="Times New Roman"/>
              <a:cs typeface="Times New Roman"/>
            </a:rPr>
            <a:t>
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28575</xdr:colOff>
      <xdr:row>169</xdr:row>
      <xdr:rowOff>0</xdr:rowOff>
    </xdr:from>
    <xdr:to>
      <xdr:col>7</xdr:col>
      <xdr:colOff>962025</xdr:colOff>
      <xdr:row>169</xdr:row>
      <xdr:rowOff>0</xdr:rowOff>
    </xdr:to>
    <xdr:sp>
      <xdr:nvSpPr>
        <xdr:cNvPr id="96" name="TextBox 220"/>
        <xdr:cNvSpPr txBox="1">
          <a:spLocks noChangeArrowheads="1"/>
        </xdr:cNvSpPr>
      </xdr:nvSpPr>
      <xdr:spPr>
        <a:xfrm>
          <a:off x="247650" y="27974925"/>
          <a:ext cx="6638925" cy="0"/>
        </a:xfrm>
        <a:prstGeom prst="rect">
          <a:avLst/>
        </a:prstGeom>
        <a:solidFill>
          <a:srgbClr val="FFFFFF"/>
        </a:solidFill>
        <a:ln w="9525" cmpd="sng">
          <a:noFill/>
        </a:ln>
      </xdr:spPr>
      <xdr:txBody>
        <a:bodyPr vertOverflow="clip" wrap="square"/>
        <a:p>
          <a:pPr algn="just">
            <a:defRPr/>
          </a:pPr>
          <a:r>
            <a:rPr lang="en-US" cap="none" sz="1000" b="0" i="0" u="none" baseline="0"/>
            <a:t>The tax provided in the current period is in respect of non business source of income.</a:t>
          </a:r>
        </a:p>
      </xdr:txBody>
    </xdr:sp>
    <xdr:clientData/>
  </xdr:twoCellAnchor>
  <xdr:twoCellAnchor>
    <xdr:from>
      <xdr:col>1</xdr:col>
      <xdr:colOff>9525</xdr:colOff>
      <xdr:row>21</xdr:row>
      <xdr:rowOff>28575</xdr:rowOff>
    </xdr:from>
    <xdr:to>
      <xdr:col>7</xdr:col>
      <xdr:colOff>952500</xdr:colOff>
      <xdr:row>24</xdr:row>
      <xdr:rowOff>142875</xdr:rowOff>
    </xdr:to>
    <xdr:sp>
      <xdr:nvSpPr>
        <xdr:cNvPr id="97" name="TextBox 221"/>
        <xdr:cNvSpPr txBox="1">
          <a:spLocks noChangeArrowheads="1"/>
        </xdr:cNvSpPr>
      </xdr:nvSpPr>
      <xdr:spPr>
        <a:xfrm>
          <a:off x="228600" y="3505200"/>
          <a:ext cx="6648450" cy="6000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2007 except for the adoption of the new/revised Financial Reporting Standard ("FRS") as stated below:
</a:t>
          </a:r>
          <a:r>
            <a:rPr lang="en-US" cap="none" sz="1000" b="0" i="0" u="none" baseline="0">
              <a:latin typeface="Times New Roman"/>
              <a:ea typeface="Times New Roman"/>
              <a:cs typeface="Times New Roman"/>
            </a:rPr>
            <a:t>
</a:t>
          </a:r>
        </a:p>
      </xdr:txBody>
    </xdr:sp>
    <xdr:clientData/>
  </xdr:twoCellAnchor>
  <xdr:twoCellAnchor>
    <xdr:from>
      <xdr:col>1</xdr:col>
      <xdr:colOff>0</xdr:colOff>
      <xdr:row>25</xdr:row>
      <xdr:rowOff>0</xdr:rowOff>
    </xdr:from>
    <xdr:to>
      <xdr:col>7</xdr:col>
      <xdr:colOff>942975</xdr:colOff>
      <xdr:row>25</xdr:row>
      <xdr:rowOff>0</xdr:rowOff>
    </xdr:to>
    <xdr:sp>
      <xdr:nvSpPr>
        <xdr:cNvPr id="98" name="TextBox 222"/>
        <xdr:cNvSpPr txBox="1">
          <a:spLocks noChangeArrowheads="1"/>
        </xdr:cNvSpPr>
      </xdr:nvSpPr>
      <xdr:spPr>
        <a:xfrm>
          <a:off x="219075" y="4124325"/>
          <a:ext cx="664845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(a) Valuation Method of Inventories</a:t>
          </a:r>
          <a:r>
            <a:rPr lang="en-US" cap="none" sz="1000" b="0" i="0" u="none" baseline="0">
              <a:latin typeface="Times New Roman"/>
              <a:ea typeface="Times New Roman"/>
              <a:cs typeface="Times New Roman"/>
            </a:rPr>
            <a:t>
Prior to 1 January 2007, the cost of inventories was determined on a weighted average basis. The directors consider that the change to the first in, first out method gives a fairer presentation of results and financial position of the Group. This change in the accounting policy has been accounted for retrospectively and the effects of this change are as follows:
</a:t>
          </a:r>
        </a:p>
      </xdr:txBody>
    </xdr:sp>
    <xdr:clientData/>
  </xdr:twoCellAnchor>
  <xdr:twoCellAnchor>
    <xdr:from>
      <xdr:col>1</xdr:col>
      <xdr:colOff>0</xdr:colOff>
      <xdr:row>25</xdr:row>
      <xdr:rowOff>0</xdr:rowOff>
    </xdr:from>
    <xdr:to>
      <xdr:col>7</xdr:col>
      <xdr:colOff>1009650</xdr:colOff>
      <xdr:row>25</xdr:row>
      <xdr:rowOff>0</xdr:rowOff>
    </xdr:to>
    <xdr:sp>
      <xdr:nvSpPr>
        <xdr:cNvPr id="99" name="TextBox 223"/>
        <xdr:cNvSpPr txBox="1">
          <a:spLocks noChangeArrowheads="1"/>
        </xdr:cNvSpPr>
      </xdr:nvSpPr>
      <xdr:spPr>
        <a:xfrm>
          <a:off x="219075" y="4124325"/>
          <a:ext cx="67151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a:t>
          </a:r>
          <a:r>
            <a:rPr lang="en-US" cap="none" sz="1000" b="0" i="0" u="none" baseline="0">
              <a:latin typeface="Times New Roman"/>
              <a:ea typeface="Times New Roman"/>
              <a:cs typeface="Times New Roman"/>
            </a:rPr>
            <a:t>
The Company has adopt the following new/revised FRSs for the financial period beginning 1 January 2007:
FRS 117 Leases
FRS 124 Related Party Disclosures
</a:t>
          </a:r>
          <a:r>
            <a:rPr lang="en-US" cap="none" sz="1000" b="0" i="0" u="none" baseline="0">
              <a:latin typeface="Times New Roman"/>
              <a:ea typeface="Times New Roman"/>
              <a:cs typeface="Times New Roman"/>
            </a:rPr>
            <a:t>
</a:t>
          </a:r>
        </a:p>
      </xdr:txBody>
    </xdr:sp>
    <xdr:clientData/>
  </xdr:twoCellAnchor>
  <xdr:twoCellAnchor>
    <xdr:from>
      <xdr:col>1</xdr:col>
      <xdr:colOff>0</xdr:colOff>
      <xdr:row>25</xdr:row>
      <xdr:rowOff>0</xdr:rowOff>
    </xdr:from>
    <xdr:to>
      <xdr:col>7</xdr:col>
      <xdr:colOff>1009650</xdr:colOff>
      <xdr:row>25</xdr:row>
      <xdr:rowOff>0</xdr:rowOff>
    </xdr:to>
    <xdr:sp>
      <xdr:nvSpPr>
        <xdr:cNvPr id="100" name="TextBox 224"/>
        <xdr:cNvSpPr txBox="1">
          <a:spLocks noChangeArrowheads="1"/>
        </xdr:cNvSpPr>
      </xdr:nvSpPr>
      <xdr:spPr>
        <a:xfrm>
          <a:off x="219075" y="4124325"/>
          <a:ext cx="67151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(cont'd)
</a:t>
          </a:r>
          <a:r>
            <a:rPr lang="en-US" cap="none" sz="1000" b="0" i="0" u="none" baseline="0">
              <a:latin typeface="Times New Roman"/>
              <a:ea typeface="Times New Roman"/>
              <a:cs typeface="Times New Roman"/>
            </a:rPr>
            <a:t>
The adoption of FRS 124 does not have significant financial impact on the Group. The principal effect of the change in accounting policy resulting from the adoption of the other new/revised FRSs is discussed below:
</a:t>
          </a:r>
          <a:r>
            <a:rPr lang="en-US" cap="none" sz="1000" b="1" i="0" u="none" baseline="0">
              <a:latin typeface="Times New Roman"/>
              <a:ea typeface="Times New Roman"/>
              <a:cs typeface="Times New Roman"/>
            </a:rPr>
            <a:t>i) FRS 117: Leases</a:t>
          </a:r>
          <a:r>
            <a:rPr lang="en-US" cap="none" sz="1000" b="0" i="0" u="none" baseline="0">
              <a:latin typeface="Times New Roman"/>
              <a:ea typeface="Times New Roman"/>
              <a:cs typeface="Times New Roman"/>
            </a:rPr>
            <a:t>
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valuation less accumulated depreciation and impairment losses. A portion of the leasehold land was last revalued in 2004. 
Upon the adoption of the revised FRS 117 at 1 January 2007,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3, certain comparative amounts as at 31 December 2006 have been restated.
</a:t>
          </a:r>
        </a:p>
      </xdr:txBody>
    </xdr:sp>
    <xdr:clientData/>
  </xdr:twoCellAnchor>
  <xdr:twoCellAnchor>
    <xdr:from>
      <xdr:col>1</xdr:col>
      <xdr:colOff>0</xdr:colOff>
      <xdr:row>286</xdr:row>
      <xdr:rowOff>152400</xdr:rowOff>
    </xdr:from>
    <xdr:to>
      <xdr:col>7</xdr:col>
      <xdr:colOff>990600</xdr:colOff>
      <xdr:row>289</xdr:row>
      <xdr:rowOff>0</xdr:rowOff>
    </xdr:to>
    <xdr:sp>
      <xdr:nvSpPr>
        <xdr:cNvPr id="101" name="TextBox 225"/>
        <xdr:cNvSpPr txBox="1">
          <a:spLocks noChangeArrowheads="1"/>
        </xdr:cNvSpPr>
      </xdr:nvSpPr>
      <xdr:spPr>
        <a:xfrm>
          <a:off x="219075" y="47777400"/>
          <a:ext cx="6696075" cy="333375"/>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2007 was not qualified.</a:t>
          </a:r>
        </a:p>
      </xdr:txBody>
    </xdr:sp>
    <xdr:clientData/>
  </xdr:twoCellAnchor>
  <xdr:twoCellAnchor>
    <xdr:from>
      <xdr:col>1</xdr:col>
      <xdr:colOff>0</xdr:colOff>
      <xdr:row>167</xdr:row>
      <xdr:rowOff>28575</xdr:rowOff>
    </xdr:from>
    <xdr:to>
      <xdr:col>7</xdr:col>
      <xdr:colOff>914400</xdr:colOff>
      <xdr:row>170</xdr:row>
      <xdr:rowOff>57150</xdr:rowOff>
    </xdr:to>
    <xdr:sp>
      <xdr:nvSpPr>
        <xdr:cNvPr id="102" name="TextBox 226"/>
        <xdr:cNvSpPr txBox="1">
          <a:spLocks noChangeArrowheads="1"/>
        </xdr:cNvSpPr>
      </xdr:nvSpPr>
      <xdr:spPr>
        <a:xfrm>
          <a:off x="219075" y="27632025"/>
          <a:ext cx="6619875" cy="552450"/>
        </a:xfrm>
        <a:prstGeom prst="rect">
          <a:avLst/>
        </a:prstGeom>
        <a:solidFill>
          <a:srgbClr val="FFFFFF"/>
        </a:solidFill>
        <a:ln w="9525" cmpd="sng">
          <a:noFill/>
        </a:ln>
      </xdr:spPr>
      <xdr:txBody>
        <a:bodyPr vertOverflow="clip" wrap="square"/>
        <a:p>
          <a:pPr algn="l">
            <a:defRPr/>
          </a:pPr>
          <a:r>
            <a:rPr lang="en-US" cap="none" sz="1000" b="0" i="0" u="none" baseline="0"/>
            <a:t>The tax provided in the current period is in respect of non-business source of income. There is no tax on business income due mainly to the utilisation of reinvestment allowance and unabsorbed business losses brought forward.</a:t>
          </a:r>
        </a:p>
      </xdr:txBody>
    </xdr:sp>
    <xdr:clientData/>
  </xdr:twoCellAnchor>
  <xdr:twoCellAnchor>
    <xdr:from>
      <xdr:col>1</xdr:col>
      <xdr:colOff>0</xdr:colOff>
      <xdr:row>243</xdr:row>
      <xdr:rowOff>142875</xdr:rowOff>
    </xdr:from>
    <xdr:to>
      <xdr:col>7</xdr:col>
      <xdr:colOff>1000125</xdr:colOff>
      <xdr:row>245</xdr:row>
      <xdr:rowOff>76200</xdr:rowOff>
    </xdr:to>
    <xdr:sp>
      <xdr:nvSpPr>
        <xdr:cNvPr id="103" name="TextBox 228"/>
        <xdr:cNvSpPr txBox="1">
          <a:spLocks noChangeArrowheads="1"/>
        </xdr:cNvSpPr>
      </xdr:nvSpPr>
      <xdr:spPr>
        <a:xfrm>
          <a:off x="219075" y="40405050"/>
          <a:ext cx="6705600" cy="276225"/>
        </a:xfrm>
        <a:prstGeom prst="rect">
          <a:avLst/>
        </a:prstGeom>
        <a:solidFill>
          <a:srgbClr val="FFFFFF"/>
        </a:solidFill>
        <a:ln w="9525" cmpd="sng">
          <a:noFill/>
        </a:ln>
      </xdr:spPr>
      <xdr:txBody>
        <a:bodyPr vertOverflow="clip" wrap="square"/>
        <a:p>
          <a:pPr algn="l">
            <a:defRPr/>
          </a:pPr>
          <a:r>
            <a:rPr lang="en-US" cap="none" sz="1000" b="0" i="0" u="none" baseline="0"/>
            <a:t>No dividend was recommended for the current financial period under review.
</a:t>
          </a:r>
        </a:p>
      </xdr:txBody>
    </xdr:sp>
    <xdr:clientData/>
  </xdr:twoCellAnchor>
  <xdr:twoCellAnchor>
    <xdr:from>
      <xdr:col>1</xdr:col>
      <xdr:colOff>0</xdr:colOff>
      <xdr:row>25</xdr:row>
      <xdr:rowOff>28575</xdr:rowOff>
    </xdr:from>
    <xdr:to>
      <xdr:col>7</xdr:col>
      <xdr:colOff>923925</xdr:colOff>
      <xdr:row>37</xdr:row>
      <xdr:rowOff>0</xdr:rowOff>
    </xdr:to>
    <xdr:sp>
      <xdr:nvSpPr>
        <xdr:cNvPr id="104" name="TextBox 236"/>
        <xdr:cNvSpPr txBox="1">
          <a:spLocks noChangeArrowheads="1"/>
        </xdr:cNvSpPr>
      </xdr:nvSpPr>
      <xdr:spPr>
        <a:xfrm>
          <a:off x="219075" y="4152900"/>
          <a:ext cx="6629400" cy="191452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(a) Adoption of the new/revised Financial Reporting Standards ("FRS")
</a:t>
          </a:r>
          <a:r>
            <a:rPr lang="en-US" cap="none" sz="1000" b="0" i="0" u="none" baseline="0">
              <a:latin typeface="Times New Roman"/>
              <a:ea typeface="Times New Roman"/>
              <a:cs typeface="Times New Roman"/>
            </a:rPr>
            <a:t>
The Company has adopted FRS 112</a:t>
          </a:r>
          <a:r>
            <a:rPr lang="en-US" cap="none" sz="600" b="0" i="0" u="none" baseline="0">
              <a:latin typeface="Times New Roman"/>
              <a:ea typeface="Times New Roman"/>
              <a:cs typeface="Times New Roman"/>
            </a:rPr>
            <a:t> 2004</a:t>
          </a:r>
          <a:r>
            <a:rPr lang="en-US" cap="none" sz="1000" b="0" i="0" u="none" baseline="-25000">
              <a:latin typeface="Times New Roman"/>
              <a:ea typeface="Times New Roman"/>
              <a:cs typeface="Times New Roman"/>
            </a:rPr>
            <a:t> </a:t>
          </a:r>
          <a:r>
            <a:rPr lang="en-US" cap="none" sz="1000" b="0" i="0" u="none" baseline="0">
              <a:latin typeface="Times New Roman"/>
              <a:ea typeface="Times New Roman"/>
              <a:cs typeface="Times New Roman"/>
            </a:rPr>
            <a:t>  Income Taxes during the year.
On the amendments to FRS 112</a:t>
          </a:r>
          <a:r>
            <a:rPr lang="en-US" cap="none" sz="600" b="0" i="0" u="none" baseline="0">
              <a:latin typeface="Times New Roman"/>
              <a:ea typeface="Times New Roman"/>
              <a:cs typeface="Times New Roman"/>
            </a:rPr>
            <a:t> 2004</a:t>
          </a:r>
          <a:r>
            <a:rPr lang="en-US" cap="none" sz="1000" b="0" i="0" u="none" baseline="0">
              <a:latin typeface="Times New Roman"/>
              <a:ea typeface="Times New Roman"/>
              <a:cs typeface="Times New Roman"/>
            </a:rPr>
            <a:t>, the prohibition on recognition of deferred tax on assets that qualifies for re-investment or other similar allowances in excess of the normal capital allowances under FRS 112 </a:t>
          </a:r>
          <a:r>
            <a:rPr lang="en-US" cap="none" sz="600" b="0" i="0" u="none" baseline="0">
              <a:latin typeface="Times New Roman"/>
              <a:ea typeface="Times New Roman"/>
              <a:cs typeface="Times New Roman"/>
            </a:rPr>
            <a:t>2004</a:t>
          </a:r>
          <a:r>
            <a:rPr lang="en-US" cap="none" sz="1000" b="0" i="0" u="none" baseline="0">
              <a:latin typeface="Times New Roman"/>
              <a:ea typeface="Times New Roman"/>
              <a:cs typeface="Times New Roman"/>
            </a:rPr>
            <a:t> has been removed. Hence, entities with unused investment tax allowances or re-investment allowances will have to recognise deferred tax asset on such unused allowances, to the exlent that it is probable that future taxable profit will be available against which these unused allowances can be utilised. Any change in policy is required to be accounted for restropectively.
The following comparative amounts have been restated due to the change in accounting policies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4"/>
  <sheetViews>
    <sheetView tabSelected="1" workbookViewId="0" topLeftCell="A1">
      <pane xSplit="3" ySplit="9" topLeftCell="D15" activePane="bottomRight" state="split"/>
      <selection pane="topLeft" activeCell="B24" sqref="B24"/>
      <selection pane="topRight" activeCell="B24" sqref="B24"/>
      <selection pane="bottomLeft" activeCell="B24" sqref="B24"/>
      <selection pane="bottomRight" activeCell="G32" sqref="G32"/>
      <selection pane="topLeft" activeCell="B12" sqref="B12"/>
    </sheetView>
  </sheetViews>
  <sheetFormatPr defaultColWidth="9.00390625" defaultRowHeight="16.5"/>
  <cols>
    <col min="1" max="1" width="10.25390625" style="42" customWidth="1"/>
    <col min="2" max="2" width="22.375" style="42" customWidth="1"/>
    <col min="3" max="3" width="6.625" style="53" customWidth="1"/>
    <col min="4" max="5" width="12.625" style="42" customWidth="1"/>
    <col min="6" max="6" width="1.4921875" style="42" customWidth="1"/>
    <col min="7" max="8" width="12.625" style="42" customWidth="1"/>
    <col min="9" max="9" width="13.00390625" style="42" customWidth="1"/>
    <col min="10" max="14" width="9.00390625" style="84" customWidth="1"/>
    <col min="15" max="16384" width="9.00390625" style="42" customWidth="1"/>
  </cols>
  <sheetData>
    <row r="1" spans="1:14" s="62" customFormat="1" ht="15">
      <c r="A1" s="78" t="s">
        <v>0</v>
      </c>
      <c r="C1" s="79"/>
      <c r="J1" s="80"/>
      <c r="K1" s="80"/>
      <c r="L1" s="80"/>
      <c r="M1" s="80"/>
      <c r="N1" s="80"/>
    </row>
    <row r="2" spans="1:14" s="62" customFormat="1" ht="15">
      <c r="A2" s="78" t="s">
        <v>137</v>
      </c>
      <c r="C2" s="79"/>
      <c r="J2" s="80"/>
      <c r="K2" s="80"/>
      <c r="L2" s="80"/>
      <c r="M2" s="80"/>
      <c r="N2" s="80"/>
    </row>
    <row r="3" spans="1:14" s="62" customFormat="1" ht="15">
      <c r="A3" s="78" t="s">
        <v>204</v>
      </c>
      <c r="C3" s="79"/>
      <c r="J3" s="80"/>
      <c r="K3" s="80"/>
      <c r="L3" s="80"/>
      <c r="M3" s="80"/>
      <c r="N3" s="80"/>
    </row>
    <row r="4" spans="1:14" s="62" customFormat="1" ht="15">
      <c r="A4" s="78"/>
      <c r="C4" s="79"/>
      <c r="J4" s="80"/>
      <c r="K4" s="80"/>
      <c r="L4" s="80"/>
      <c r="M4" s="80"/>
      <c r="N4" s="80"/>
    </row>
    <row r="5" spans="1:14" s="62" customFormat="1" ht="15">
      <c r="A5" s="78"/>
      <c r="C5" s="79"/>
      <c r="J5" s="80"/>
      <c r="K5" s="80"/>
      <c r="L5" s="80"/>
      <c r="M5" s="80"/>
      <c r="N5" s="80"/>
    </row>
    <row r="6" spans="1:14" s="62" customFormat="1" ht="15">
      <c r="A6" s="81"/>
      <c r="C6" s="79"/>
      <c r="G6" s="81"/>
      <c r="J6" s="80"/>
      <c r="K6" s="80"/>
      <c r="L6" s="80"/>
      <c r="M6" s="80"/>
      <c r="N6" s="80"/>
    </row>
    <row r="7" spans="3:14" s="62" customFormat="1" ht="15">
      <c r="C7" s="79"/>
      <c r="D7" s="153" t="s">
        <v>84</v>
      </c>
      <c r="E7" s="153"/>
      <c r="G7" s="153" t="s">
        <v>188</v>
      </c>
      <c r="H7" s="153"/>
      <c r="I7" s="61"/>
      <c r="J7" s="80"/>
      <c r="K7" s="80"/>
      <c r="L7" s="80"/>
      <c r="M7" s="80"/>
      <c r="N7" s="80"/>
    </row>
    <row r="8" spans="3:14" s="79" customFormat="1" ht="15">
      <c r="C8" s="61" t="s">
        <v>1</v>
      </c>
      <c r="D8" s="63">
        <v>39629</v>
      </c>
      <c r="E8" s="63">
        <v>39263</v>
      </c>
      <c r="F8" s="82"/>
      <c r="G8" s="63">
        <f>D8</f>
        <v>39629</v>
      </c>
      <c r="H8" s="63">
        <f>E8</f>
        <v>39263</v>
      </c>
      <c r="I8" s="63"/>
      <c r="J8" s="83"/>
      <c r="K8" s="83"/>
      <c r="L8" s="83"/>
      <c r="M8" s="83"/>
      <c r="N8" s="83"/>
    </row>
    <row r="9" spans="4:14" s="79" customFormat="1" ht="15">
      <c r="D9" s="61" t="s">
        <v>2</v>
      </c>
      <c r="E9" s="61" t="s">
        <v>2</v>
      </c>
      <c r="G9" s="61" t="s">
        <v>2</v>
      </c>
      <c r="H9" s="61" t="s">
        <v>2</v>
      </c>
      <c r="I9" s="61"/>
      <c r="J9" s="83"/>
      <c r="K9" s="83"/>
      <c r="L9" s="83"/>
      <c r="M9" s="83"/>
      <c r="N9" s="83"/>
    </row>
    <row r="10" spans="4:14" s="79" customFormat="1" ht="15">
      <c r="D10" s="61"/>
      <c r="E10" s="61"/>
      <c r="G10" s="61"/>
      <c r="H10" s="61" t="s">
        <v>189</v>
      </c>
      <c r="I10" s="61"/>
      <c r="J10" s="83"/>
      <c r="K10" s="83"/>
      <c r="L10" s="83"/>
      <c r="M10" s="83"/>
      <c r="N10" s="83"/>
    </row>
    <row r="11" spans="9:15" ht="12.75">
      <c r="I11" s="102"/>
      <c r="J11" s="86"/>
      <c r="K11" s="86"/>
      <c r="L11" s="86"/>
      <c r="M11" s="86"/>
      <c r="N11" s="86"/>
      <c r="O11" s="99"/>
    </row>
    <row r="12" spans="1:15" ht="12.75">
      <c r="A12" s="42" t="s">
        <v>3</v>
      </c>
      <c r="B12" s="43"/>
      <c r="C12" s="53">
        <v>8</v>
      </c>
      <c r="D12" s="43">
        <v>166434</v>
      </c>
      <c r="E12" s="6">
        <v>174701</v>
      </c>
      <c r="F12" s="43"/>
      <c r="G12" s="43">
        <v>321727</v>
      </c>
      <c r="H12" s="43">
        <v>304958</v>
      </c>
      <c r="I12" s="56"/>
      <c r="J12" s="86"/>
      <c r="K12" s="86"/>
      <c r="L12" s="86"/>
      <c r="M12" s="86"/>
      <c r="N12" s="86"/>
      <c r="O12" s="100"/>
    </row>
    <row r="13" spans="2:15" ht="12.75">
      <c r="B13" s="43"/>
      <c r="D13" s="43"/>
      <c r="E13" s="6"/>
      <c r="F13" s="43"/>
      <c r="G13" s="43"/>
      <c r="H13" s="43"/>
      <c r="I13" s="56"/>
      <c r="J13" s="86"/>
      <c r="K13" s="86"/>
      <c r="L13" s="86"/>
      <c r="M13" s="86"/>
      <c r="N13" s="86"/>
      <c r="O13" s="99"/>
    </row>
    <row r="14" spans="1:15" ht="12.75">
      <c r="A14" s="42" t="s">
        <v>119</v>
      </c>
      <c r="B14" s="56"/>
      <c r="D14" s="56">
        <v>-160259</v>
      </c>
      <c r="E14" s="6">
        <v>-168708</v>
      </c>
      <c r="F14" s="43"/>
      <c r="G14" s="56">
        <f>-303307-3329</f>
        <v>-306636</v>
      </c>
      <c r="H14" s="43">
        <v>-299864</v>
      </c>
      <c r="I14" s="56"/>
      <c r="J14" s="86"/>
      <c r="K14" s="86"/>
      <c r="L14" s="86"/>
      <c r="M14" s="86"/>
      <c r="N14" s="86"/>
      <c r="O14" s="99"/>
    </row>
    <row r="15" spans="2:15" ht="12.75">
      <c r="B15" s="43"/>
      <c r="D15" s="57"/>
      <c r="E15" s="57"/>
      <c r="F15" s="43"/>
      <c r="G15" s="57"/>
      <c r="H15" s="57"/>
      <c r="I15" s="56"/>
      <c r="J15" s="86"/>
      <c r="K15" s="86"/>
      <c r="L15" s="86"/>
      <c r="M15" s="86"/>
      <c r="N15" s="86"/>
      <c r="O15" s="99"/>
    </row>
    <row r="16" spans="1:15" ht="12.75">
      <c r="A16" s="41" t="s">
        <v>199</v>
      </c>
      <c r="B16" s="56"/>
      <c r="D16" s="43">
        <f>SUM(D12:D14)</f>
        <v>6175</v>
      </c>
      <c r="E16" s="43">
        <v>5993</v>
      </c>
      <c r="F16" s="43"/>
      <c r="G16" s="43">
        <f>SUM(G12:G14)</f>
        <v>15091</v>
      </c>
      <c r="H16" s="56">
        <v>5094</v>
      </c>
      <c r="I16" s="56"/>
      <c r="J16" s="86"/>
      <c r="K16" s="101"/>
      <c r="L16" s="86"/>
      <c r="M16" s="86"/>
      <c r="N16" s="86"/>
      <c r="O16" s="99"/>
    </row>
    <row r="17" spans="2:15" ht="12.75">
      <c r="B17" s="43"/>
      <c r="D17" s="43"/>
      <c r="E17" s="43"/>
      <c r="F17" s="43"/>
      <c r="G17" s="43"/>
      <c r="H17" s="43"/>
      <c r="I17" s="56"/>
      <c r="J17" s="86"/>
      <c r="K17" s="86"/>
      <c r="L17" s="86"/>
      <c r="M17" s="86"/>
      <c r="N17" s="86"/>
      <c r="O17" s="99"/>
    </row>
    <row r="18" spans="1:15" ht="12.75">
      <c r="A18" s="42" t="s">
        <v>230</v>
      </c>
      <c r="B18" s="43"/>
      <c r="D18" s="43">
        <v>854</v>
      </c>
      <c r="E18" s="6">
        <v>2862</v>
      </c>
      <c r="F18" s="43"/>
      <c r="G18" s="43">
        <f>101+2+185+650</f>
        <v>938</v>
      </c>
      <c r="H18" s="43">
        <v>3667</v>
      </c>
      <c r="I18" s="56"/>
      <c r="J18" s="86"/>
      <c r="K18" s="86"/>
      <c r="L18" s="86"/>
      <c r="M18" s="86"/>
      <c r="N18" s="86"/>
      <c r="O18" s="99"/>
    </row>
    <row r="19" spans="2:15" ht="12.75">
      <c r="B19" s="43"/>
      <c r="D19" s="43"/>
      <c r="E19" s="6"/>
      <c r="F19" s="43"/>
      <c r="G19" s="43"/>
      <c r="H19" s="43"/>
      <c r="I19" s="56"/>
      <c r="J19" s="86"/>
      <c r="K19" s="86"/>
      <c r="L19" s="86"/>
      <c r="M19" s="86"/>
      <c r="N19" s="86"/>
      <c r="O19" s="99"/>
    </row>
    <row r="20" spans="1:15" ht="12.75">
      <c r="A20" s="42" t="s">
        <v>231</v>
      </c>
      <c r="B20" s="56"/>
      <c r="D20" s="43">
        <v>-663</v>
      </c>
      <c r="E20" s="6">
        <v>-600</v>
      </c>
      <c r="F20" s="43"/>
      <c r="G20" s="43">
        <v>-1125</v>
      </c>
      <c r="H20" s="56">
        <v>-1043</v>
      </c>
      <c r="I20" s="56"/>
      <c r="J20" s="86"/>
      <c r="K20" s="86"/>
      <c r="L20" s="86"/>
      <c r="M20" s="86"/>
      <c r="N20" s="86"/>
      <c r="O20" s="99"/>
    </row>
    <row r="21" spans="2:15" ht="12.75">
      <c r="B21" s="56"/>
      <c r="D21" s="56"/>
      <c r="E21" s="7"/>
      <c r="F21" s="56"/>
      <c r="G21" s="56"/>
      <c r="I21" s="56"/>
      <c r="J21" s="86"/>
      <c r="K21" s="86"/>
      <c r="L21" s="86"/>
      <c r="M21" s="86"/>
      <c r="N21" s="86"/>
      <c r="O21" s="99"/>
    </row>
    <row r="22" spans="1:15" ht="12.75">
      <c r="A22" s="42" t="s">
        <v>232</v>
      </c>
      <c r="B22" s="56"/>
      <c r="C22" s="85"/>
      <c r="D22" s="56">
        <v>-2040</v>
      </c>
      <c r="E22" s="7">
        <v>-3318</v>
      </c>
      <c r="F22" s="56"/>
      <c r="G22" s="56">
        <f>-5422-316-2</f>
        <v>-5740</v>
      </c>
      <c r="H22" s="43">
        <v>-6819</v>
      </c>
      <c r="I22" s="56"/>
      <c r="J22" s="86"/>
      <c r="K22" s="86"/>
      <c r="L22" s="86"/>
      <c r="M22" s="86"/>
      <c r="N22" s="86"/>
      <c r="O22" s="99"/>
    </row>
    <row r="23" spans="2:15" ht="12.75">
      <c r="B23" s="56"/>
      <c r="C23" s="85"/>
      <c r="D23" s="57"/>
      <c r="E23" s="57"/>
      <c r="F23" s="56"/>
      <c r="G23" s="57"/>
      <c r="H23" s="57"/>
      <c r="I23" s="56"/>
      <c r="J23" s="86"/>
      <c r="K23" s="86"/>
      <c r="L23" s="86"/>
      <c r="M23" s="86"/>
      <c r="N23" s="86"/>
      <c r="O23" s="99"/>
    </row>
    <row r="24" spans="1:15" ht="12.75">
      <c r="A24" s="42" t="s">
        <v>200</v>
      </c>
      <c r="B24" s="56"/>
      <c r="C24" s="85"/>
      <c r="D24" s="56">
        <f>SUM(D16:D23)</f>
        <v>4326</v>
      </c>
      <c r="E24" s="56">
        <v>4937</v>
      </c>
      <c r="F24" s="56">
        <f>SUM(F16:F23)</f>
        <v>0</v>
      </c>
      <c r="G24" s="56">
        <f>SUM(G16:G23)</f>
        <v>9164</v>
      </c>
      <c r="H24" s="56">
        <v>899</v>
      </c>
      <c r="I24" s="56"/>
      <c r="J24" s="86"/>
      <c r="K24" s="86"/>
      <c r="L24" s="86"/>
      <c r="M24" s="86"/>
      <c r="N24" s="86"/>
      <c r="O24" s="99"/>
    </row>
    <row r="25" spans="2:15" ht="12.75">
      <c r="B25" s="56"/>
      <c r="D25" s="43"/>
      <c r="E25" s="43"/>
      <c r="F25" s="56"/>
      <c r="G25" s="43"/>
      <c r="H25" s="43"/>
      <c r="I25" s="56"/>
      <c r="J25" s="86"/>
      <c r="K25" s="86"/>
      <c r="L25" s="86"/>
      <c r="M25" s="86"/>
      <c r="N25" s="86"/>
      <c r="O25" s="99"/>
    </row>
    <row r="26" spans="1:15" ht="12.75">
      <c r="A26" s="42" t="s">
        <v>116</v>
      </c>
      <c r="B26" s="43"/>
      <c r="D26" s="56">
        <v>-1255</v>
      </c>
      <c r="E26" s="7">
        <v>-1680</v>
      </c>
      <c r="F26" s="56"/>
      <c r="G26" s="56">
        <v>-2604</v>
      </c>
      <c r="H26" s="43">
        <v>-3060</v>
      </c>
      <c r="I26" s="56"/>
      <c r="J26" s="86"/>
      <c r="K26" s="86"/>
      <c r="L26" s="86"/>
      <c r="M26" s="86"/>
      <c r="N26" s="86"/>
      <c r="O26" s="99"/>
    </row>
    <row r="27" spans="2:15" ht="12.75">
      <c r="B27" s="56"/>
      <c r="D27" s="57"/>
      <c r="E27" s="57"/>
      <c r="F27" s="56"/>
      <c r="G27" s="57"/>
      <c r="H27" s="57"/>
      <c r="I27" s="56"/>
      <c r="J27" s="86"/>
      <c r="K27" s="86"/>
      <c r="L27" s="86"/>
      <c r="M27" s="86"/>
      <c r="N27" s="86"/>
      <c r="O27" s="99"/>
    </row>
    <row r="28" spans="1:15" ht="12.75">
      <c r="A28" s="41" t="s">
        <v>202</v>
      </c>
      <c r="C28" s="53">
        <v>8</v>
      </c>
      <c r="D28" s="43">
        <f>SUM(D24:D27)</f>
        <v>3071</v>
      </c>
      <c r="E28" s="43">
        <v>3257</v>
      </c>
      <c r="F28" s="43">
        <f>SUM(F24:F27)</f>
        <v>0</v>
      </c>
      <c r="G28" s="43">
        <f>SUM(G24:G27)</f>
        <v>6560</v>
      </c>
      <c r="H28" s="43">
        <v>-2161</v>
      </c>
      <c r="I28" s="56"/>
      <c r="J28" s="86"/>
      <c r="K28" s="86"/>
      <c r="L28" s="86"/>
      <c r="M28" s="86"/>
      <c r="N28" s="86"/>
      <c r="O28" s="99"/>
    </row>
    <row r="29" spans="4:15" ht="12.75">
      <c r="D29" s="43"/>
      <c r="E29" s="43"/>
      <c r="F29" s="43"/>
      <c r="G29" s="43"/>
      <c r="H29" s="43"/>
      <c r="I29" s="56"/>
      <c r="J29" s="86"/>
      <c r="K29" s="86"/>
      <c r="L29" s="86"/>
      <c r="M29" s="86"/>
      <c r="N29" s="86"/>
      <c r="O29" s="99"/>
    </row>
    <row r="30" spans="1:15" ht="12.75">
      <c r="A30" s="42" t="s">
        <v>120</v>
      </c>
      <c r="C30" s="53">
        <v>18</v>
      </c>
      <c r="D30" s="57">
        <f>-'explanatory notes'!E166</f>
        <v>51</v>
      </c>
      <c r="E30" s="8">
        <v>-148</v>
      </c>
      <c r="F30" s="43"/>
      <c r="G30" s="57">
        <f>-'explanatory notes'!G166</f>
        <v>-11</v>
      </c>
      <c r="H30" s="57">
        <f>10+4153</f>
        <v>4163</v>
      </c>
      <c r="I30" s="56"/>
      <c r="J30" s="86"/>
      <c r="K30" s="86"/>
      <c r="L30" s="86"/>
      <c r="M30" s="86"/>
      <c r="N30" s="86"/>
      <c r="O30" s="99"/>
    </row>
    <row r="31" spans="4:15" ht="12.75">
      <c r="D31" s="43"/>
      <c r="E31" s="43"/>
      <c r="F31" s="43"/>
      <c r="G31" s="43"/>
      <c r="H31" s="43"/>
      <c r="I31" s="56"/>
      <c r="J31" s="86"/>
      <c r="K31" s="86"/>
      <c r="L31" s="86"/>
      <c r="M31" s="86"/>
      <c r="N31" s="86"/>
      <c r="O31" s="99"/>
    </row>
    <row r="32" spans="1:15" ht="12.75">
      <c r="A32" s="41" t="s">
        <v>203</v>
      </c>
      <c r="D32" s="43">
        <f>D28+D30</f>
        <v>3122</v>
      </c>
      <c r="E32" s="43">
        <v>3109</v>
      </c>
      <c r="F32" s="43"/>
      <c r="G32" s="43">
        <f>G28+G30</f>
        <v>6549</v>
      </c>
      <c r="H32" s="43">
        <f>+H28+H30</f>
        <v>2002</v>
      </c>
      <c r="I32" s="56"/>
      <c r="J32" s="86"/>
      <c r="K32" s="86"/>
      <c r="L32" s="86"/>
      <c r="M32" s="86"/>
      <c r="N32" s="86"/>
      <c r="O32" s="99"/>
    </row>
    <row r="33" spans="1:15" ht="13.5" thickBot="1">
      <c r="A33" s="41" t="s">
        <v>168</v>
      </c>
      <c r="D33" s="64"/>
      <c r="E33" s="64"/>
      <c r="F33" s="43"/>
      <c r="G33" s="64"/>
      <c r="H33" s="64"/>
      <c r="I33" s="56"/>
      <c r="J33" s="86"/>
      <c r="K33" s="86"/>
      <c r="L33" s="86"/>
      <c r="M33" s="86"/>
      <c r="N33" s="86"/>
      <c r="O33" s="99"/>
    </row>
    <row r="34" spans="4:15" ht="13.5" thickTop="1">
      <c r="D34" s="56"/>
      <c r="E34" s="56"/>
      <c r="F34" s="56"/>
      <c r="G34" s="56"/>
      <c r="H34" s="56"/>
      <c r="I34" s="56"/>
      <c r="J34" s="86"/>
      <c r="K34" s="86"/>
      <c r="L34" s="86"/>
      <c r="M34" s="86"/>
      <c r="N34" s="86"/>
      <c r="O34" s="99"/>
    </row>
    <row r="35" spans="4:15" ht="12.75">
      <c r="D35" s="43"/>
      <c r="E35" s="43"/>
      <c r="F35" s="43"/>
      <c r="G35" s="43"/>
      <c r="H35" s="43"/>
      <c r="I35" s="56"/>
      <c r="J35" s="86"/>
      <c r="K35" s="86"/>
      <c r="L35" s="86"/>
      <c r="M35" s="86"/>
      <c r="N35" s="86"/>
      <c r="O35" s="99"/>
    </row>
    <row r="36" spans="1:14" s="41" customFormat="1" ht="12.75">
      <c r="A36" s="41" t="s">
        <v>121</v>
      </c>
      <c r="C36" s="76"/>
      <c r="D36" s="70"/>
      <c r="E36" s="70"/>
      <c r="F36" s="70"/>
      <c r="G36" s="70"/>
      <c r="H36" s="70"/>
      <c r="I36" s="70"/>
      <c r="J36" s="74"/>
      <c r="K36" s="74"/>
      <c r="L36" s="74"/>
      <c r="M36" s="74"/>
      <c r="N36" s="74"/>
    </row>
    <row r="37" spans="1:14" s="41" customFormat="1" ht="12.75">
      <c r="A37" s="41" t="s">
        <v>233</v>
      </c>
      <c r="C37" s="76"/>
      <c r="D37" s="70"/>
      <c r="E37" s="70"/>
      <c r="F37" s="70"/>
      <c r="G37" s="70"/>
      <c r="H37" s="70"/>
      <c r="I37" s="70"/>
      <c r="J37" s="74"/>
      <c r="K37" s="74"/>
      <c r="L37" s="74"/>
      <c r="M37" s="74"/>
      <c r="N37" s="74"/>
    </row>
    <row r="38" spans="1:9" ht="12.75">
      <c r="A38" s="42" t="s">
        <v>94</v>
      </c>
      <c r="C38" s="53">
        <v>26</v>
      </c>
      <c r="D38" s="84">
        <f>+'explanatory notes'!E263</f>
        <v>4.8564228603428425</v>
      </c>
      <c r="E38" s="84">
        <v>4.840683514476984</v>
      </c>
      <c r="F38" s="43">
        <f>'explanatory notes'!G259</f>
        <v>0</v>
      </c>
      <c r="G38" s="84">
        <f>+'explanatory notes'!G263</f>
        <v>10.187288056497525</v>
      </c>
      <c r="H38" s="84">
        <f>+'explanatory notes'!H263</f>
        <v>3.1174574502872985</v>
      </c>
      <c r="I38" s="65"/>
    </row>
    <row r="39" spans="1:9" ht="13.5" thickBot="1">
      <c r="A39" s="42" t="s">
        <v>95</v>
      </c>
      <c r="C39" s="53">
        <v>26</v>
      </c>
      <c r="D39" s="105">
        <f>+'explanatory notes'!E283</f>
        <v>4.8564228603428425</v>
      </c>
      <c r="E39" s="105">
        <f>+'explanatory notes'!F283</f>
        <v>4.806815195040121</v>
      </c>
      <c r="F39" s="66">
        <f>'explanatory notes'!G277</f>
        <v>0</v>
      </c>
      <c r="G39" s="105">
        <f>+'explanatory notes'!G283</f>
        <v>10.187288056497525</v>
      </c>
      <c r="H39" s="105">
        <f>+'explanatory notes'!H283</f>
        <v>3.0878383589110823</v>
      </c>
      <c r="I39" s="66"/>
    </row>
    <row r="40" spans="4:9" ht="13.5" thickTop="1">
      <c r="D40" s="66"/>
      <c r="E40" s="66"/>
      <c r="F40" s="66"/>
      <c r="G40" s="66"/>
      <c r="H40" s="66"/>
      <c r="I40" s="66"/>
    </row>
    <row r="41" spans="4:9" ht="12.75">
      <c r="D41" s="66"/>
      <c r="E41" s="66"/>
      <c r="F41" s="66"/>
      <c r="G41" s="66"/>
      <c r="H41" s="66"/>
      <c r="I41" s="66"/>
    </row>
    <row r="42" spans="4:9" ht="12.75">
      <c r="D42" s="66"/>
      <c r="E42" s="66"/>
      <c r="F42" s="66"/>
      <c r="G42" s="66"/>
      <c r="H42" s="66"/>
      <c r="I42" s="66"/>
    </row>
    <row r="43" spans="4:9" ht="12.75">
      <c r="D43" s="66"/>
      <c r="E43" s="66"/>
      <c r="F43" s="66"/>
      <c r="G43" s="66"/>
      <c r="H43" s="66"/>
      <c r="I43" s="66"/>
    </row>
    <row r="44" spans="4:9" ht="12.75">
      <c r="D44" s="66"/>
      <c r="E44" s="66"/>
      <c r="F44" s="66"/>
      <c r="G44" s="66"/>
      <c r="H44" s="66"/>
      <c r="I44" s="66"/>
    </row>
    <row r="45" spans="4:9" ht="12.75">
      <c r="D45" s="66"/>
      <c r="E45" s="66"/>
      <c r="F45" s="66"/>
      <c r="G45" s="66"/>
      <c r="H45" s="66"/>
      <c r="I45" s="66"/>
    </row>
    <row r="46" spans="4:9" ht="12.75">
      <c r="D46" s="66"/>
      <c r="E46" s="66"/>
      <c r="F46" s="66"/>
      <c r="G46" s="66"/>
      <c r="H46" s="66"/>
      <c r="I46" s="66"/>
    </row>
    <row r="47" spans="4:9" ht="12.75">
      <c r="D47" s="66"/>
      <c r="E47" s="66"/>
      <c r="F47" s="66"/>
      <c r="G47" s="66"/>
      <c r="H47" s="66"/>
      <c r="I47" s="66"/>
    </row>
    <row r="48" spans="4:9" ht="12.75">
      <c r="D48" s="66"/>
      <c r="E48" s="66"/>
      <c r="F48" s="66"/>
      <c r="G48" s="66"/>
      <c r="H48" s="66"/>
      <c r="I48" s="66"/>
    </row>
    <row r="49" spans="4:9" ht="12.75">
      <c r="D49" s="66"/>
      <c r="E49" s="66"/>
      <c r="F49" s="66"/>
      <c r="G49" s="66"/>
      <c r="H49" s="66"/>
      <c r="I49" s="66"/>
    </row>
    <row r="50" spans="4:9" ht="12.75">
      <c r="D50" s="66"/>
      <c r="E50" s="66"/>
      <c r="F50" s="66"/>
      <c r="G50" s="66"/>
      <c r="H50" s="66"/>
      <c r="I50" s="66"/>
    </row>
    <row r="51" spans="4:9" ht="12.75">
      <c r="D51" s="66"/>
      <c r="E51" s="66"/>
      <c r="F51" s="66"/>
      <c r="G51" s="66"/>
      <c r="H51" s="66"/>
      <c r="I51" s="66"/>
    </row>
    <row r="52" spans="4:9" ht="12.75">
      <c r="D52" s="66"/>
      <c r="E52" s="66"/>
      <c r="F52" s="66"/>
      <c r="G52" s="66"/>
      <c r="H52" s="66"/>
      <c r="I52" s="66"/>
    </row>
    <row r="53" spans="4:9" ht="12.75">
      <c r="D53" s="66"/>
      <c r="E53" s="66"/>
      <c r="F53" s="66"/>
      <c r="G53" s="66"/>
      <c r="H53" s="66"/>
      <c r="I53" s="66"/>
    </row>
    <row r="54" spans="4:9" ht="12.75">
      <c r="D54" s="66"/>
      <c r="E54" s="66"/>
      <c r="F54" s="66"/>
      <c r="G54" s="66"/>
      <c r="H54" s="66"/>
      <c r="I54" s="66"/>
    </row>
    <row r="55" spans="4:9" ht="12.75">
      <c r="D55" s="66"/>
      <c r="E55" s="66"/>
      <c r="F55" s="66"/>
      <c r="G55" s="66"/>
      <c r="H55" s="66"/>
      <c r="I55" s="66"/>
    </row>
    <row r="56" spans="4:9" ht="12.75">
      <c r="D56" s="66"/>
      <c r="E56" s="66"/>
      <c r="F56" s="66"/>
      <c r="G56" s="66"/>
      <c r="H56" s="66"/>
      <c r="I56" s="66"/>
    </row>
    <row r="57" spans="4:9" ht="12.75">
      <c r="D57" s="66"/>
      <c r="E57" s="66"/>
      <c r="F57" s="66"/>
      <c r="G57" s="66"/>
      <c r="H57" s="66"/>
      <c r="I57" s="66"/>
    </row>
    <row r="58" spans="4:9" ht="12.75">
      <c r="D58" s="66"/>
      <c r="E58" s="66"/>
      <c r="F58" s="66"/>
      <c r="G58" s="66"/>
      <c r="H58" s="66"/>
      <c r="I58" s="66"/>
    </row>
    <row r="59" spans="1:9" ht="12.75">
      <c r="A59" s="42" t="s">
        <v>138</v>
      </c>
      <c r="D59" s="43"/>
      <c r="E59" s="43"/>
      <c r="F59" s="43"/>
      <c r="G59" s="43"/>
      <c r="H59" s="43"/>
      <c r="I59" s="43"/>
    </row>
    <row r="60" spans="1:9" ht="12.75">
      <c r="A60" s="42" t="s">
        <v>173</v>
      </c>
      <c r="D60" s="43"/>
      <c r="E60" s="43"/>
      <c r="F60" s="43"/>
      <c r="G60" s="43"/>
      <c r="H60" s="43"/>
      <c r="I60" s="43"/>
    </row>
    <row r="74" spans="3:5" ht="12.75">
      <c r="C74" s="87"/>
      <c r="D74" s="51"/>
      <c r="E74" s="67"/>
    </row>
  </sheetData>
  <mergeCells count="2">
    <mergeCell ref="D7:E7"/>
    <mergeCell ref="G7:H7"/>
  </mergeCells>
  <printOptions/>
  <pageMargins left="0.5" right="0.5" top="0.5" bottom="0.25" header="0.5" footer="0.5"/>
  <pageSetup horizontalDpi="600" verticalDpi="600" orientation="portrait" paperSize="9"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4"/>
  <sheetViews>
    <sheetView zoomScale="75" zoomScaleNormal="75" workbookViewId="0" topLeftCell="A6">
      <pane xSplit="6" ySplit="8" topLeftCell="G17" activePane="bottomRight" state="split"/>
      <selection pane="topLeft" activeCell="B24" sqref="B24"/>
      <selection pane="topRight" activeCell="B24" sqref="B24"/>
      <selection pane="bottomLeft" activeCell="B24" sqref="B24"/>
      <selection pane="bottomRight" activeCell="C34" sqref="C34"/>
      <selection pane="topLeft" activeCell="J42" sqref="J42"/>
    </sheetView>
  </sheetViews>
  <sheetFormatPr defaultColWidth="9.00390625" defaultRowHeight="16.5"/>
  <cols>
    <col min="1" max="1" width="4.625" style="75" customWidth="1"/>
    <col min="2" max="2" width="8.625" style="110" customWidth="1"/>
    <col min="3" max="5" width="9.00390625" style="72" customWidth="1"/>
    <col min="6" max="6" width="7.625" style="72" customWidth="1"/>
    <col min="7" max="7" width="9.50390625" style="75" customWidth="1"/>
    <col min="8" max="8" width="13.625" style="62" customWidth="1"/>
    <col min="9" max="9" width="2.00390625" style="72" customWidth="1"/>
    <col min="10" max="10" width="13.625" style="72" customWidth="1"/>
    <col min="11" max="16384" width="9.00390625" style="72" customWidth="1"/>
  </cols>
  <sheetData>
    <row r="1" spans="1:10" ht="15">
      <c r="A1" s="109" t="s">
        <v>0</v>
      </c>
      <c r="J1" s="75"/>
    </row>
    <row r="2" spans="1:10" ht="15">
      <c r="A2" s="109" t="s">
        <v>4</v>
      </c>
      <c r="H2" s="61"/>
      <c r="J2" s="111" t="s">
        <v>5</v>
      </c>
    </row>
    <row r="3" spans="1:10" ht="15">
      <c r="A3" s="109" t="s">
        <v>205</v>
      </c>
      <c r="H3" s="61" t="s">
        <v>6</v>
      </c>
      <c r="J3" s="111" t="s">
        <v>7</v>
      </c>
    </row>
    <row r="4" spans="8:10" ht="15">
      <c r="H4" s="61" t="s">
        <v>8</v>
      </c>
      <c r="J4" s="111" t="s">
        <v>9</v>
      </c>
    </row>
    <row r="5" spans="8:10" ht="15">
      <c r="H5" s="61" t="s">
        <v>10</v>
      </c>
      <c r="J5" s="111" t="s">
        <v>11</v>
      </c>
    </row>
    <row r="6" spans="7:10" ht="15">
      <c r="G6" s="111" t="s">
        <v>1</v>
      </c>
      <c r="H6" s="63">
        <v>39629</v>
      </c>
      <c r="J6" s="63">
        <v>39447</v>
      </c>
    </row>
    <row r="7" spans="8:10" ht="15">
      <c r="H7" s="61" t="s">
        <v>2</v>
      </c>
      <c r="J7" s="111" t="s">
        <v>2</v>
      </c>
    </row>
    <row r="8" spans="8:10" ht="15">
      <c r="H8" s="61"/>
      <c r="J8" s="111" t="s">
        <v>189</v>
      </c>
    </row>
    <row r="9" spans="2:10" ht="15">
      <c r="B9" s="109" t="s">
        <v>117</v>
      </c>
      <c r="H9" s="79"/>
      <c r="J9" s="75"/>
    </row>
    <row r="10" spans="2:10" ht="15">
      <c r="B10" s="109" t="s">
        <v>105</v>
      </c>
      <c r="H10" s="79"/>
      <c r="J10" s="75"/>
    </row>
    <row r="11" spans="2:10" ht="15">
      <c r="B11" s="110" t="s">
        <v>122</v>
      </c>
      <c r="G11" s="112" t="s">
        <v>181</v>
      </c>
      <c r="H11" s="58">
        <v>48213</v>
      </c>
      <c r="J11" s="113">
        <v>50192</v>
      </c>
    </row>
    <row r="12" spans="2:10" ht="15">
      <c r="B12" s="110" t="s">
        <v>154</v>
      </c>
      <c r="G12" s="112"/>
      <c r="H12" s="59">
        <v>4005</v>
      </c>
      <c r="J12" s="114">
        <v>3997</v>
      </c>
    </row>
    <row r="13" spans="2:10" ht="15">
      <c r="B13" s="110" t="s">
        <v>234</v>
      </c>
      <c r="G13" s="112"/>
      <c r="H13" s="59">
        <v>560</v>
      </c>
      <c r="J13" s="114">
        <v>560</v>
      </c>
    </row>
    <row r="14" spans="2:10" ht="15">
      <c r="B14" s="110" t="s">
        <v>115</v>
      </c>
      <c r="G14" s="112" t="s">
        <v>182</v>
      </c>
      <c r="H14" s="59">
        <v>6897</v>
      </c>
      <c r="J14" s="115">
        <v>13435</v>
      </c>
    </row>
    <row r="15" spans="7:10" ht="15">
      <c r="G15" s="112"/>
      <c r="H15" s="60">
        <f>SUM(H11:H14)</f>
        <v>59675</v>
      </c>
      <c r="J15" s="116">
        <f>SUM(J11:J14)</f>
        <v>68184</v>
      </c>
    </row>
    <row r="16" ht="15" customHeight="1">
      <c r="J16" s="117"/>
    </row>
    <row r="17" spans="2:10" ht="15">
      <c r="B17" s="109" t="s">
        <v>12</v>
      </c>
      <c r="J17" s="117"/>
    </row>
    <row r="18" spans="2:10" ht="15">
      <c r="B18" s="72" t="s">
        <v>110</v>
      </c>
      <c r="H18" s="58">
        <v>43578</v>
      </c>
      <c r="J18" s="118">
        <v>65103</v>
      </c>
    </row>
    <row r="19" spans="2:10" ht="15">
      <c r="B19" s="72" t="s">
        <v>123</v>
      </c>
      <c r="H19" s="59">
        <v>90023</v>
      </c>
      <c r="J19" s="115">
        <v>81500</v>
      </c>
    </row>
    <row r="20" spans="2:10" ht="15">
      <c r="B20" s="72" t="s">
        <v>124</v>
      </c>
      <c r="H20" s="59">
        <f>29730+1</f>
        <v>29731</v>
      </c>
      <c r="J20" s="119">
        <v>21439</v>
      </c>
    </row>
    <row r="21" spans="2:10" ht="15">
      <c r="B21" s="72" t="s">
        <v>132</v>
      </c>
      <c r="H21" s="59">
        <v>2449</v>
      </c>
      <c r="J21" s="119">
        <v>2465</v>
      </c>
    </row>
    <row r="22" spans="2:10" ht="15">
      <c r="B22" s="72" t="s">
        <v>20</v>
      </c>
      <c r="H22" s="59">
        <v>33234</v>
      </c>
      <c r="J22" s="115">
        <v>36903</v>
      </c>
    </row>
    <row r="23" spans="8:10" ht="15">
      <c r="H23" s="60">
        <f>SUM(H18:H22)</f>
        <v>199015</v>
      </c>
      <c r="J23" s="60">
        <f>SUM(J18:J22)</f>
        <v>207410</v>
      </c>
    </row>
    <row r="24" spans="2:10" ht="15" customHeight="1">
      <c r="B24" s="109" t="s">
        <v>114</v>
      </c>
      <c r="H24" s="88">
        <f>H15+H23</f>
        <v>258690</v>
      </c>
      <c r="J24" s="120">
        <f>J15+J23</f>
        <v>275594</v>
      </c>
    </row>
    <row r="25" ht="15" customHeight="1">
      <c r="J25" s="117"/>
    </row>
    <row r="26" spans="2:10" ht="15">
      <c r="B26" s="109" t="s">
        <v>109</v>
      </c>
      <c r="H26" s="89"/>
      <c r="I26" s="121"/>
      <c r="J26" s="89"/>
    </row>
    <row r="27" spans="2:10" ht="15">
      <c r="B27" s="109" t="s">
        <v>125</v>
      </c>
      <c r="H27" s="89"/>
      <c r="I27" s="121"/>
      <c r="J27" s="89"/>
    </row>
    <row r="28" spans="2:10" ht="15">
      <c r="B28" s="110" t="s">
        <v>235</v>
      </c>
      <c r="H28" s="62">
        <v>64286</v>
      </c>
      <c r="J28" s="62">
        <v>64286</v>
      </c>
    </row>
    <row r="29" spans="2:10" ht="15">
      <c r="B29" s="72" t="s">
        <v>236</v>
      </c>
      <c r="H29" s="62">
        <v>1798</v>
      </c>
      <c r="J29" s="62">
        <v>1798</v>
      </c>
    </row>
    <row r="30" spans="2:10" ht="15">
      <c r="B30" s="72" t="s">
        <v>237</v>
      </c>
      <c r="H30" s="62">
        <v>325</v>
      </c>
      <c r="J30" s="62">
        <v>59</v>
      </c>
    </row>
    <row r="31" spans="2:10" ht="15">
      <c r="B31" s="72" t="s">
        <v>238</v>
      </c>
      <c r="H31" s="62">
        <v>49</v>
      </c>
      <c r="J31" s="62">
        <v>47</v>
      </c>
    </row>
    <row r="32" spans="2:10" ht="15">
      <c r="B32" s="72" t="s">
        <v>239</v>
      </c>
      <c r="H32" s="62">
        <v>2536</v>
      </c>
      <c r="J32" s="62">
        <v>2536</v>
      </c>
    </row>
    <row r="33" spans="2:10" ht="15">
      <c r="B33" s="72" t="s">
        <v>126</v>
      </c>
      <c r="H33" s="90">
        <v>38010</v>
      </c>
      <c r="I33" s="121"/>
      <c r="J33" s="90">
        <f>29273+2188</f>
        <v>31461</v>
      </c>
    </row>
    <row r="34" spans="2:10" ht="15">
      <c r="B34" s="109" t="s">
        <v>111</v>
      </c>
      <c r="H34" s="62">
        <f>SUM(H28:H33)</f>
        <v>107004</v>
      </c>
      <c r="I34" s="72">
        <f>SUM(I28:I33)</f>
        <v>0</v>
      </c>
      <c r="J34" s="62">
        <f>SUM(J28:J33)</f>
        <v>100187</v>
      </c>
    </row>
    <row r="36" spans="2:10" ht="15" customHeight="1">
      <c r="B36" s="109" t="s">
        <v>106</v>
      </c>
      <c r="J36" s="117"/>
    </row>
    <row r="37" spans="2:10" ht="15" customHeight="1">
      <c r="B37" s="109" t="s">
        <v>107</v>
      </c>
      <c r="J37" s="117"/>
    </row>
    <row r="38" spans="2:10" ht="15" customHeight="1">
      <c r="B38" s="110" t="s">
        <v>108</v>
      </c>
      <c r="G38" s="112" t="s">
        <v>183</v>
      </c>
      <c r="H38" s="58">
        <f>816+120</f>
        <v>936</v>
      </c>
      <c r="J38" s="118">
        <v>1538</v>
      </c>
    </row>
    <row r="39" spans="2:11" ht="15">
      <c r="B39" s="110" t="s">
        <v>127</v>
      </c>
      <c r="H39" s="59">
        <v>0</v>
      </c>
      <c r="I39" s="121"/>
      <c r="J39" s="59">
        <f>2188-2188</f>
        <v>0</v>
      </c>
      <c r="K39" s="121"/>
    </row>
    <row r="40" spans="8:11" ht="15">
      <c r="H40" s="60">
        <f>SUM(H38:H39)</f>
        <v>936</v>
      </c>
      <c r="I40" s="121"/>
      <c r="J40" s="60">
        <f>SUM(J38:J39)</f>
        <v>1538</v>
      </c>
      <c r="K40" s="121"/>
    </row>
    <row r="41" ht="15" customHeight="1">
      <c r="J41" s="117"/>
    </row>
    <row r="42" spans="2:10" ht="15" customHeight="1">
      <c r="B42" s="109" t="s">
        <v>13</v>
      </c>
      <c r="H42" s="90"/>
      <c r="J42" s="122"/>
    </row>
    <row r="43" spans="2:10" ht="14.25" customHeight="1">
      <c r="B43" s="72" t="s">
        <v>108</v>
      </c>
      <c r="G43" s="112" t="s">
        <v>183</v>
      </c>
      <c r="H43" s="58">
        <f>106334+18369+126</f>
        <v>124829</v>
      </c>
      <c r="J43" s="118">
        <v>151753</v>
      </c>
    </row>
    <row r="44" spans="2:10" ht="15">
      <c r="B44" s="72" t="s">
        <v>129</v>
      </c>
      <c r="H44" s="59">
        <v>4530</v>
      </c>
      <c r="J44" s="115">
        <v>2280</v>
      </c>
    </row>
    <row r="45" spans="2:10" ht="15">
      <c r="B45" s="72" t="s">
        <v>128</v>
      </c>
      <c r="H45" s="59">
        <v>21380</v>
      </c>
      <c r="J45" s="115">
        <v>19836</v>
      </c>
    </row>
    <row r="46" spans="2:10" ht="15">
      <c r="B46" s="72" t="s">
        <v>146</v>
      </c>
      <c r="H46" s="59">
        <v>11</v>
      </c>
      <c r="J46" s="115">
        <v>0</v>
      </c>
    </row>
    <row r="47" spans="8:10" ht="15">
      <c r="H47" s="60">
        <f>SUM(H43:H46)</f>
        <v>150750</v>
      </c>
      <c r="J47" s="60">
        <f>SUM(J43:J46)</f>
        <v>173869</v>
      </c>
    </row>
    <row r="48" ht="15" customHeight="1">
      <c r="J48" s="117"/>
    </row>
    <row r="49" spans="2:10" ht="15" customHeight="1">
      <c r="B49" s="109" t="s">
        <v>112</v>
      </c>
      <c r="H49" s="62">
        <f>H40+H47</f>
        <v>151686</v>
      </c>
      <c r="J49" s="117">
        <f>J40+J47</f>
        <v>175407</v>
      </c>
    </row>
    <row r="50" spans="2:11" ht="15" customHeight="1" thickBot="1">
      <c r="B50" s="109" t="s">
        <v>113</v>
      </c>
      <c r="H50" s="91">
        <f>H34+H49</f>
        <v>258690</v>
      </c>
      <c r="I50" s="121"/>
      <c r="J50" s="91">
        <f>J34+J49</f>
        <v>275594</v>
      </c>
      <c r="K50" s="72">
        <f>+J50-J24</f>
        <v>0</v>
      </c>
    </row>
    <row r="51" spans="2:10" ht="15">
      <c r="B51" s="110" t="s">
        <v>131</v>
      </c>
      <c r="H51" s="92">
        <f>H34/H28</f>
        <v>1.6644992688921383</v>
      </c>
      <c r="I51" s="92"/>
      <c r="J51" s="92">
        <f>J34/J28</f>
        <v>1.5584575179665867</v>
      </c>
    </row>
    <row r="52" spans="8:10" ht="15">
      <c r="H52" s="72"/>
      <c r="J52" s="71"/>
    </row>
    <row r="53" spans="1:11" s="42" customFormat="1" ht="12.75">
      <c r="A53" s="42" t="s">
        <v>135</v>
      </c>
      <c r="D53" s="43"/>
      <c r="E53" s="43"/>
      <c r="F53" s="43"/>
      <c r="G53" s="51"/>
      <c r="H53" s="43"/>
      <c r="J53" s="99"/>
      <c r="K53" s="99"/>
    </row>
    <row r="54" spans="1:11" s="42" customFormat="1" ht="12.75">
      <c r="A54" s="42" t="s">
        <v>174</v>
      </c>
      <c r="G54" s="53"/>
      <c r="H54" s="43"/>
      <c r="J54" s="99"/>
      <c r="K54" s="99"/>
    </row>
  </sheetData>
  <printOptions/>
  <pageMargins left="0.75" right="0.75" top="0.5" bottom="0.75" header="0.5" footer="0.5"/>
  <pageSetup firstPageNumber="2" useFirstPageNumber="1" fitToHeight="1" fitToWidth="1" horizontalDpi="600" verticalDpi="600" orientation="portrait" paperSize="9" scale="98" r:id="rId1"/>
  <headerFooter alignWithMargins="0">
    <oddFooter>&amp;C&amp;"Times New Roman,標準"&amp;P</oddFooter>
  </headerFooter>
</worksheet>
</file>

<file path=xl/worksheets/sheet3.xml><?xml version="1.0" encoding="utf-8"?>
<worksheet xmlns="http://schemas.openxmlformats.org/spreadsheetml/2006/main" xmlns:r="http://schemas.openxmlformats.org/officeDocument/2006/relationships">
  <dimension ref="A1:R51"/>
  <sheetViews>
    <sheetView workbookViewId="0" topLeftCell="A1">
      <pane xSplit="4" ySplit="9" topLeftCell="J17" activePane="bottomRight" state="split"/>
      <selection pane="topLeft" activeCell="B24" sqref="B24"/>
      <selection pane="topRight" activeCell="B24" sqref="B24"/>
      <selection pane="bottomLeft" activeCell="B24" sqref="B24"/>
      <selection pane="bottomRight" activeCell="S17" sqref="S17"/>
      <selection pane="topLeft" activeCell="K18" sqref="K18"/>
    </sheetView>
  </sheetViews>
  <sheetFormatPr defaultColWidth="9.00390625" defaultRowHeight="16.5"/>
  <cols>
    <col min="1" max="1" width="9.875" style="14" customWidth="1"/>
    <col min="2" max="2" width="9.00390625" style="14" customWidth="1"/>
    <col min="3" max="3" width="11.625" style="14" customWidth="1"/>
    <col min="4" max="4" width="5.75390625" style="15" customWidth="1"/>
    <col min="5" max="5" width="8.125" style="14" customWidth="1"/>
    <col min="6" max="6" width="1.12109375" style="14" customWidth="1"/>
    <col min="7" max="7" width="7.875" style="14" customWidth="1"/>
    <col min="8" max="8" width="1.12109375" style="14" customWidth="1"/>
    <col min="9" max="9" width="8.75390625" style="14" customWidth="1"/>
    <col min="10" max="10" width="1.00390625" style="14" customWidth="1"/>
    <col min="11" max="11" width="7.25390625" style="14" customWidth="1"/>
    <col min="12" max="12" width="1.00390625" style="14" customWidth="1"/>
    <col min="13" max="13" width="7.125" style="14" customWidth="1"/>
    <col min="14" max="14" width="1.00390625" style="14" customWidth="1"/>
    <col min="15" max="15" width="9.25390625" style="14" customWidth="1"/>
    <col min="16" max="16" width="1.37890625" style="14" customWidth="1"/>
    <col min="17" max="17" width="8.375" style="14" customWidth="1"/>
    <col min="18" max="16384" width="9.00390625" style="68" customWidth="1"/>
  </cols>
  <sheetData>
    <row r="1" ht="16.5">
      <c r="A1" s="10" t="s">
        <v>0</v>
      </c>
    </row>
    <row r="2" ht="16.5">
      <c r="A2" s="10" t="s">
        <v>14</v>
      </c>
    </row>
    <row r="3" ht="16.5">
      <c r="A3" s="1" t="str">
        <f>+'income statement'!A3</f>
        <v>FOR THE SECOND QUARTER ENDED 30 JUNE 2008 </v>
      </c>
    </row>
    <row r="4" spans="1:17" ht="16.5">
      <c r="A4" s="16"/>
      <c r="E4" s="154" t="s">
        <v>133</v>
      </c>
      <c r="F4" s="155"/>
      <c r="G4" s="155"/>
      <c r="H4" s="155"/>
      <c r="I4" s="155"/>
      <c r="J4" s="155"/>
      <c r="K4" s="155"/>
      <c r="L4" s="155"/>
      <c r="M4" s="155"/>
      <c r="N4" s="155"/>
      <c r="O4" s="155"/>
      <c r="P4" s="155"/>
      <c r="Q4" s="155"/>
    </row>
    <row r="5" spans="1:13" ht="16.5">
      <c r="A5" s="16"/>
      <c r="F5" s="18"/>
      <c r="G5" s="154" t="s">
        <v>85</v>
      </c>
      <c r="H5" s="154"/>
      <c r="I5" s="154"/>
      <c r="J5" s="154"/>
      <c r="K5" s="154"/>
      <c r="L5" s="154"/>
      <c r="M5" s="154"/>
    </row>
    <row r="6" spans="1:15" ht="16.5">
      <c r="A6" s="16"/>
      <c r="E6" s="15"/>
      <c r="G6" s="18"/>
      <c r="H6" s="18"/>
      <c r="I6" s="18"/>
      <c r="J6" s="18"/>
      <c r="K6" s="18" t="s">
        <v>145</v>
      </c>
      <c r="L6" s="18"/>
      <c r="M6" s="18" t="s">
        <v>15</v>
      </c>
      <c r="O6" s="18" t="s">
        <v>130</v>
      </c>
    </row>
    <row r="7" spans="1:17" s="42" customFormat="1" ht="12.75">
      <c r="A7" s="4"/>
      <c r="B7" s="4"/>
      <c r="C7" s="4"/>
      <c r="D7" s="5"/>
      <c r="E7" s="18" t="s">
        <v>15</v>
      </c>
      <c r="F7" s="17"/>
      <c r="G7" s="18" t="s">
        <v>16</v>
      </c>
      <c r="H7" s="18"/>
      <c r="I7" s="18" t="s">
        <v>90</v>
      </c>
      <c r="J7" s="18"/>
      <c r="K7" s="18" t="s">
        <v>242</v>
      </c>
      <c r="L7" s="18"/>
      <c r="M7" s="18" t="s">
        <v>243</v>
      </c>
      <c r="N7" s="17"/>
      <c r="O7" s="18" t="s">
        <v>244</v>
      </c>
      <c r="P7" s="17"/>
      <c r="Q7" s="17"/>
    </row>
    <row r="8" spans="1:17" s="42" customFormat="1" ht="12.75">
      <c r="A8" s="4"/>
      <c r="B8" s="4"/>
      <c r="C8" s="4"/>
      <c r="D8" s="18" t="s">
        <v>1</v>
      </c>
      <c r="E8" s="18" t="s">
        <v>17</v>
      </c>
      <c r="F8" s="17"/>
      <c r="G8" s="18" t="s">
        <v>18</v>
      </c>
      <c r="H8" s="18"/>
      <c r="I8" s="18" t="s">
        <v>241</v>
      </c>
      <c r="J8" s="18"/>
      <c r="K8" s="18" t="s">
        <v>241</v>
      </c>
      <c r="L8" s="18"/>
      <c r="M8" s="18" t="s">
        <v>241</v>
      </c>
      <c r="N8" s="17"/>
      <c r="O8" s="18" t="s">
        <v>245</v>
      </c>
      <c r="P8" s="17"/>
      <c r="Q8" s="18" t="s">
        <v>19</v>
      </c>
    </row>
    <row r="9" spans="1:17" s="42" customFormat="1" ht="12.75">
      <c r="A9" s="4"/>
      <c r="B9" s="4"/>
      <c r="C9" s="4"/>
      <c r="D9" s="5"/>
      <c r="E9" s="18" t="s">
        <v>2</v>
      </c>
      <c r="F9" s="17"/>
      <c r="G9" s="18" t="str">
        <f>E9</f>
        <v>RM'000</v>
      </c>
      <c r="H9" s="18"/>
      <c r="I9" s="18" t="s">
        <v>2</v>
      </c>
      <c r="J9" s="18"/>
      <c r="K9" s="18" t="s">
        <v>2</v>
      </c>
      <c r="L9" s="18"/>
      <c r="M9" s="18" t="s">
        <v>2</v>
      </c>
      <c r="N9" s="17"/>
      <c r="O9" s="18" t="str">
        <f>G9</f>
        <v>RM'000</v>
      </c>
      <c r="P9" s="17"/>
      <c r="Q9" s="18" t="str">
        <f>O9</f>
        <v>RM'000</v>
      </c>
    </row>
    <row r="10" spans="1:18" s="42" customFormat="1" ht="12.75">
      <c r="A10" s="19"/>
      <c r="B10" s="4"/>
      <c r="C10" s="4"/>
      <c r="D10" s="5"/>
      <c r="E10" s="4"/>
      <c r="F10" s="4"/>
      <c r="G10" s="4"/>
      <c r="H10" s="4"/>
      <c r="I10" s="4"/>
      <c r="J10" s="4"/>
      <c r="K10" s="4"/>
      <c r="L10" s="4"/>
      <c r="M10" s="4"/>
      <c r="N10" s="4"/>
      <c r="O10" s="4"/>
      <c r="P10" s="4"/>
      <c r="Q10" s="4"/>
      <c r="R10" s="43"/>
    </row>
    <row r="11" spans="1:18" s="42" customFormat="1" ht="12.75">
      <c r="A11" s="19" t="s">
        <v>192</v>
      </c>
      <c r="B11" s="4"/>
      <c r="C11" s="4"/>
      <c r="D11" s="5"/>
      <c r="E11" s="4"/>
      <c r="F11" s="4"/>
      <c r="G11" s="4"/>
      <c r="H11" s="4"/>
      <c r="I11" s="4"/>
      <c r="J11" s="4"/>
      <c r="K11" s="4"/>
      <c r="L11" s="4"/>
      <c r="M11" s="4"/>
      <c r="N11" s="4"/>
      <c r="O11" s="4"/>
      <c r="P11" s="4"/>
      <c r="Q11" s="4"/>
      <c r="R11" s="43"/>
    </row>
    <row r="12" spans="1:18" s="42" customFormat="1" ht="12.75">
      <c r="A12" s="4" t="s">
        <v>118</v>
      </c>
      <c r="B12" s="4"/>
      <c r="C12" s="4"/>
      <c r="D12" s="5"/>
      <c r="E12" s="37">
        <v>64286</v>
      </c>
      <c r="F12" s="37"/>
      <c r="G12" s="37">
        <v>1798</v>
      </c>
      <c r="H12" s="37"/>
      <c r="I12" s="37">
        <v>2536</v>
      </c>
      <c r="J12" s="37"/>
      <c r="K12" s="37">
        <v>59</v>
      </c>
      <c r="L12" s="37"/>
      <c r="M12" s="37">
        <v>47</v>
      </c>
      <c r="N12" s="37"/>
      <c r="O12" s="37">
        <v>29273</v>
      </c>
      <c r="P12" s="37"/>
      <c r="Q12" s="37">
        <v>97999</v>
      </c>
      <c r="R12" s="43"/>
    </row>
    <row r="13" spans="1:18" s="42" customFormat="1" ht="12.75">
      <c r="A13" s="19"/>
      <c r="B13" s="4"/>
      <c r="C13" s="4"/>
      <c r="D13" s="5"/>
      <c r="E13" s="21"/>
      <c r="F13" s="21"/>
      <c r="G13" s="21"/>
      <c r="H13" s="21"/>
      <c r="I13" s="21"/>
      <c r="J13" s="21"/>
      <c r="K13" s="21"/>
      <c r="L13" s="21"/>
      <c r="M13" s="21"/>
      <c r="N13" s="21"/>
      <c r="O13" s="21"/>
      <c r="P13" s="21"/>
      <c r="Q13" s="21"/>
      <c r="R13" s="43"/>
    </row>
    <row r="14" spans="1:18" s="42" customFormat="1" ht="12.75">
      <c r="A14" s="4" t="s">
        <v>142</v>
      </c>
      <c r="B14" s="4"/>
      <c r="C14" s="4"/>
      <c r="D14" s="5"/>
      <c r="E14" s="21"/>
      <c r="F14" s="21"/>
      <c r="G14" s="21"/>
      <c r="H14" s="21"/>
      <c r="I14" s="21"/>
      <c r="J14" s="21"/>
      <c r="K14" s="21"/>
      <c r="L14" s="21"/>
      <c r="M14" s="21"/>
      <c r="N14" s="21"/>
      <c r="O14" s="21"/>
      <c r="P14" s="21"/>
      <c r="Q14" s="21"/>
      <c r="R14" s="43"/>
    </row>
    <row r="15" spans="1:18" s="42" customFormat="1" ht="12.75">
      <c r="A15" s="42" t="s">
        <v>240</v>
      </c>
      <c r="B15" s="4"/>
      <c r="C15" s="4"/>
      <c r="D15" s="53" t="s">
        <v>216</v>
      </c>
      <c r="E15" s="108">
        <v>0</v>
      </c>
      <c r="F15" s="8">
        <v>0</v>
      </c>
      <c r="G15" s="108">
        <v>0</v>
      </c>
      <c r="H15" s="108"/>
      <c r="I15" s="108">
        <v>0</v>
      </c>
      <c r="J15" s="108"/>
      <c r="K15" s="108">
        <v>0</v>
      </c>
      <c r="L15" s="108"/>
      <c r="M15" s="108">
        <v>0</v>
      </c>
      <c r="N15" s="108"/>
      <c r="O15" s="108">
        <v>2188</v>
      </c>
      <c r="P15" s="8"/>
      <c r="Q15" s="108">
        <f>SUM(E15:O15)</f>
        <v>2188</v>
      </c>
      <c r="R15" s="43"/>
    </row>
    <row r="16" spans="1:18" s="42" customFormat="1" ht="12.75">
      <c r="A16" s="19" t="s">
        <v>193</v>
      </c>
      <c r="B16" s="4"/>
      <c r="C16" s="4"/>
      <c r="D16" s="5"/>
      <c r="E16" s="37">
        <f>SUM(E12:E15)</f>
        <v>64286</v>
      </c>
      <c r="F16" s="37"/>
      <c r="G16" s="37">
        <f aca="true" t="shared" si="0" ref="G16:Q16">SUM(G12:G15)</f>
        <v>1798</v>
      </c>
      <c r="H16" s="37"/>
      <c r="I16" s="37">
        <f t="shared" si="0"/>
        <v>2536</v>
      </c>
      <c r="J16" s="37"/>
      <c r="K16" s="37">
        <f t="shared" si="0"/>
        <v>59</v>
      </c>
      <c r="L16" s="37"/>
      <c r="M16" s="37">
        <f t="shared" si="0"/>
        <v>47</v>
      </c>
      <c r="N16" s="37"/>
      <c r="O16" s="37">
        <f t="shared" si="0"/>
        <v>31461</v>
      </c>
      <c r="P16" s="37"/>
      <c r="Q16" s="37">
        <f t="shared" si="0"/>
        <v>100187</v>
      </c>
      <c r="R16" s="43"/>
    </row>
    <row r="17" spans="1:18" s="42" customFormat="1" ht="12.75">
      <c r="A17" s="4"/>
      <c r="B17" s="4"/>
      <c r="C17" s="4"/>
      <c r="D17" s="5"/>
      <c r="E17" s="37"/>
      <c r="F17" s="7"/>
      <c r="G17" s="37"/>
      <c r="H17" s="37"/>
      <c r="I17" s="37"/>
      <c r="J17" s="37"/>
      <c r="K17" s="37"/>
      <c r="L17" s="37"/>
      <c r="M17" s="37"/>
      <c r="N17" s="37"/>
      <c r="O17" s="37"/>
      <c r="P17" s="7"/>
      <c r="Q17" s="37"/>
      <c r="R17" s="43"/>
    </row>
    <row r="18" spans="1:17" s="42" customFormat="1" ht="12.75">
      <c r="A18" s="52" t="s">
        <v>147</v>
      </c>
      <c r="D18" s="53"/>
      <c r="E18" s="56">
        <v>0</v>
      </c>
      <c r="F18" s="56"/>
      <c r="G18" s="56">
        <v>0</v>
      </c>
      <c r="H18" s="56"/>
      <c r="I18" s="56">
        <v>0</v>
      </c>
      <c r="J18" s="56"/>
      <c r="K18" s="56">
        <v>266</v>
      </c>
      <c r="L18" s="56"/>
      <c r="M18" s="56">
        <v>0</v>
      </c>
      <c r="N18" s="56"/>
      <c r="O18" s="56">
        <v>0</v>
      </c>
      <c r="P18" s="56"/>
      <c r="Q18" s="56">
        <f>SUM(E18:O18)</f>
        <v>266</v>
      </c>
    </row>
    <row r="19" spans="1:17" s="42" customFormat="1" ht="12.75">
      <c r="A19" s="52"/>
      <c r="D19" s="53"/>
      <c r="E19" s="56"/>
      <c r="F19" s="56"/>
      <c r="G19" s="56"/>
      <c r="H19" s="56"/>
      <c r="I19" s="56"/>
      <c r="J19" s="56"/>
      <c r="K19" s="56"/>
      <c r="L19" s="56"/>
      <c r="M19" s="56"/>
      <c r="N19" s="56"/>
      <c r="O19" s="56"/>
      <c r="P19" s="56"/>
      <c r="Q19" s="56"/>
    </row>
    <row r="20" spans="1:18" s="42" customFormat="1" ht="12.75">
      <c r="A20" s="42" t="s">
        <v>178</v>
      </c>
      <c r="D20" s="53"/>
      <c r="E20" s="43">
        <v>0</v>
      </c>
      <c r="F20" s="43"/>
      <c r="G20" s="43">
        <v>0</v>
      </c>
      <c r="H20" s="43"/>
      <c r="I20" s="43">
        <v>0</v>
      </c>
      <c r="J20" s="43"/>
      <c r="K20" s="43">
        <v>0</v>
      </c>
      <c r="L20" s="43"/>
      <c r="M20" s="43">
        <v>0</v>
      </c>
      <c r="N20" s="43"/>
      <c r="O20" s="43">
        <f>+'income statement'!G32</f>
        <v>6549</v>
      </c>
      <c r="P20" s="43"/>
      <c r="Q20" s="43">
        <f>SUM(E20:O20)</f>
        <v>6549</v>
      </c>
      <c r="R20" s="43"/>
    </row>
    <row r="21" spans="1:18" s="42" customFormat="1" ht="12.75">
      <c r="A21" s="4"/>
      <c r="B21" s="4"/>
      <c r="C21" s="4"/>
      <c r="D21" s="5"/>
      <c r="E21" s="37"/>
      <c r="F21" s="37"/>
      <c r="G21" s="37"/>
      <c r="H21" s="37"/>
      <c r="I21" s="37"/>
      <c r="J21" s="37"/>
      <c r="K21" s="37"/>
      <c r="L21" s="37"/>
      <c r="M21" s="37"/>
      <c r="N21" s="37"/>
      <c r="O21" s="37"/>
      <c r="P21" s="37"/>
      <c r="Q21" s="37"/>
      <c r="R21" s="56"/>
    </row>
    <row r="22" spans="1:17" s="42" customFormat="1" ht="12.75">
      <c r="A22" s="52" t="s">
        <v>148</v>
      </c>
      <c r="D22" s="53"/>
      <c r="E22" s="43">
        <v>0</v>
      </c>
      <c r="F22" s="43"/>
      <c r="G22" s="54">
        <v>0</v>
      </c>
      <c r="H22" s="55"/>
      <c r="I22" s="55">
        <v>0</v>
      </c>
      <c r="J22" s="55"/>
      <c r="K22" s="55">
        <v>0</v>
      </c>
      <c r="L22" s="55"/>
      <c r="M22" s="55">
        <v>2</v>
      </c>
      <c r="N22" s="55"/>
      <c r="O22" s="55">
        <v>0</v>
      </c>
      <c r="P22" s="43"/>
      <c r="Q22" s="43">
        <f>SUM(E22:O22)</f>
        <v>2</v>
      </c>
    </row>
    <row r="23" spans="4:18" s="42" customFormat="1" ht="12.75">
      <c r="D23" s="53"/>
      <c r="E23" s="43"/>
      <c r="F23" s="43"/>
      <c r="G23" s="43"/>
      <c r="H23" s="43"/>
      <c r="I23" s="43"/>
      <c r="J23" s="43"/>
      <c r="K23" s="43"/>
      <c r="L23" s="43"/>
      <c r="M23" s="43"/>
      <c r="N23" s="43"/>
      <c r="O23" s="43"/>
      <c r="P23" s="43"/>
      <c r="Q23" s="43"/>
      <c r="R23" s="43"/>
    </row>
    <row r="24" spans="1:18" s="42" customFormat="1" ht="13.5" thickBot="1">
      <c r="A24" s="19" t="s">
        <v>191</v>
      </c>
      <c r="B24" s="4"/>
      <c r="C24" s="4"/>
      <c r="D24" s="5"/>
      <c r="E24" s="20">
        <f>SUM(E16:E23)</f>
        <v>64286</v>
      </c>
      <c r="F24" s="20"/>
      <c r="G24" s="20">
        <f>SUM(G16:G23)</f>
        <v>1798</v>
      </c>
      <c r="H24" s="20"/>
      <c r="I24" s="20">
        <f>SUM(I16:I23)</f>
        <v>2536</v>
      </c>
      <c r="J24" s="20"/>
      <c r="K24" s="20">
        <f>SUM(K16:K23)</f>
        <v>325</v>
      </c>
      <c r="L24" s="20"/>
      <c r="M24" s="20">
        <f>SUM(M16:M23)</f>
        <v>49</v>
      </c>
      <c r="N24" s="20"/>
      <c r="O24" s="20">
        <f>SUM(O16:O23)</f>
        <v>38010</v>
      </c>
      <c r="P24" s="20"/>
      <c r="Q24" s="20">
        <f>SUM(Q16:Q23)</f>
        <v>107004</v>
      </c>
      <c r="R24" s="43"/>
    </row>
    <row r="25" spans="1:17" s="42" customFormat="1" ht="13.5" thickTop="1">
      <c r="A25" s="4"/>
      <c r="B25" s="4"/>
      <c r="C25" s="4"/>
      <c r="D25" s="5"/>
      <c r="E25" s="18"/>
      <c r="F25" s="17"/>
      <c r="G25" s="18"/>
      <c r="H25" s="18"/>
      <c r="I25" s="18"/>
      <c r="J25" s="18"/>
      <c r="K25" s="18"/>
      <c r="L25" s="18"/>
      <c r="M25" s="18"/>
      <c r="N25" s="17"/>
      <c r="O25" s="18"/>
      <c r="P25" s="17"/>
      <c r="Q25" s="18"/>
    </row>
    <row r="26" spans="1:18" s="42" customFormat="1" ht="12.75">
      <c r="A26" s="19" t="s">
        <v>176</v>
      </c>
      <c r="B26" s="4"/>
      <c r="C26" s="4"/>
      <c r="D26" s="5"/>
      <c r="E26" s="37">
        <v>64154</v>
      </c>
      <c r="F26" s="37"/>
      <c r="G26" s="37">
        <v>1778</v>
      </c>
      <c r="H26" s="37"/>
      <c r="I26" s="37">
        <v>2536</v>
      </c>
      <c r="J26" s="37"/>
      <c r="K26" s="37">
        <v>-636</v>
      </c>
      <c r="L26" s="37"/>
      <c r="M26" s="37">
        <v>41</v>
      </c>
      <c r="N26" s="37"/>
      <c r="O26" s="37">
        <v>38173</v>
      </c>
      <c r="P26" s="37"/>
      <c r="Q26" s="37">
        <f>SUM(E26:O26)</f>
        <v>106046</v>
      </c>
      <c r="R26" s="43"/>
    </row>
    <row r="27" spans="1:18" s="42" customFormat="1" ht="12.75">
      <c r="A27" s="4"/>
      <c r="B27" s="4"/>
      <c r="C27" s="4"/>
      <c r="D27" s="5"/>
      <c r="E27" s="37"/>
      <c r="F27" s="7"/>
      <c r="G27" s="37"/>
      <c r="H27" s="37"/>
      <c r="I27" s="37"/>
      <c r="J27" s="37"/>
      <c r="K27" s="37"/>
      <c r="L27" s="37"/>
      <c r="M27" s="37"/>
      <c r="N27" s="37"/>
      <c r="O27" s="37"/>
      <c r="P27" s="7"/>
      <c r="Q27" s="37"/>
      <c r="R27" s="43"/>
    </row>
    <row r="28" spans="1:17" s="42" customFormat="1" ht="12.75">
      <c r="A28" s="52" t="s">
        <v>147</v>
      </c>
      <c r="D28" s="53"/>
      <c r="E28" s="56">
        <v>0</v>
      </c>
      <c r="F28" s="56"/>
      <c r="G28" s="56">
        <v>0</v>
      </c>
      <c r="H28" s="56"/>
      <c r="I28" s="56">
        <v>0</v>
      </c>
      <c r="J28" s="56"/>
      <c r="K28" s="56">
        <v>41</v>
      </c>
      <c r="L28" s="56"/>
      <c r="M28" s="56">
        <v>0</v>
      </c>
      <c r="N28" s="56"/>
      <c r="O28" s="56">
        <v>0</v>
      </c>
      <c r="P28" s="56"/>
      <c r="Q28" s="56">
        <f>SUM(E28:O28)</f>
        <v>41</v>
      </c>
    </row>
    <row r="29" spans="1:17" s="42" customFormat="1" ht="12.75">
      <c r="A29" s="52"/>
      <c r="D29" s="53"/>
      <c r="E29" s="56"/>
      <c r="F29" s="56"/>
      <c r="G29" s="56"/>
      <c r="H29" s="56"/>
      <c r="I29" s="56"/>
      <c r="J29" s="56"/>
      <c r="K29" s="56"/>
      <c r="L29" s="56"/>
      <c r="M29" s="56"/>
      <c r="N29" s="56"/>
      <c r="O29" s="56"/>
      <c r="P29" s="56"/>
      <c r="Q29" s="56"/>
    </row>
    <row r="30" spans="1:18" s="42" customFormat="1" ht="12.75">
      <c r="A30" s="42" t="s">
        <v>177</v>
      </c>
      <c r="D30" s="53"/>
      <c r="E30" s="43">
        <v>0</v>
      </c>
      <c r="F30" s="43"/>
      <c r="G30" s="43">
        <v>0</v>
      </c>
      <c r="H30" s="43"/>
      <c r="I30" s="43">
        <v>0</v>
      </c>
      <c r="J30" s="43"/>
      <c r="K30" s="43">
        <v>0</v>
      </c>
      <c r="L30" s="43"/>
      <c r="M30" s="43">
        <v>0</v>
      </c>
      <c r="N30" s="43"/>
      <c r="O30" s="43">
        <f>+'income statement'!H32</f>
        <v>2002</v>
      </c>
      <c r="P30" s="43"/>
      <c r="Q30" s="43">
        <f>SUM(E30:O30)</f>
        <v>2002</v>
      </c>
      <c r="R30" s="43"/>
    </row>
    <row r="31" spans="4:18" s="42" customFormat="1" ht="12.75">
      <c r="D31" s="53"/>
      <c r="E31" s="43"/>
      <c r="F31" s="43"/>
      <c r="G31" s="43"/>
      <c r="H31" s="43"/>
      <c r="I31" s="43"/>
      <c r="J31" s="43"/>
      <c r="K31" s="43"/>
      <c r="L31" s="43"/>
      <c r="M31" s="43"/>
      <c r="N31" s="43"/>
      <c r="O31" s="43"/>
      <c r="P31" s="43"/>
      <c r="Q31" s="43"/>
      <c r="R31" s="43"/>
    </row>
    <row r="32" spans="1:6" s="42" customFormat="1" ht="12.75">
      <c r="A32" s="52" t="s">
        <v>155</v>
      </c>
      <c r="D32" s="53"/>
      <c r="E32" s="73"/>
      <c r="F32" s="73"/>
    </row>
    <row r="33" spans="1:17" s="42" customFormat="1" ht="12.75">
      <c r="A33" s="52" t="s">
        <v>166</v>
      </c>
      <c r="D33" s="53"/>
      <c r="E33" s="73"/>
      <c r="F33" s="73"/>
      <c r="G33" s="73"/>
      <c r="H33" s="65"/>
      <c r="I33" s="65"/>
      <c r="J33" s="65"/>
      <c r="K33" s="65"/>
      <c r="L33" s="65"/>
      <c r="M33" s="65"/>
      <c r="N33" s="65"/>
      <c r="O33" s="65"/>
      <c r="Q33" s="43"/>
    </row>
    <row r="34" spans="1:17" s="42" customFormat="1" ht="12.75">
      <c r="A34" s="42" t="s">
        <v>167</v>
      </c>
      <c r="D34" s="53"/>
      <c r="E34" s="73">
        <v>75</v>
      </c>
      <c r="F34" s="73"/>
      <c r="G34" s="54">
        <v>4.95</v>
      </c>
      <c r="H34" s="55"/>
      <c r="I34" s="55">
        <v>0</v>
      </c>
      <c r="J34" s="55"/>
      <c r="K34" s="55">
        <v>0</v>
      </c>
      <c r="L34" s="55"/>
      <c r="M34" s="55">
        <v>0</v>
      </c>
      <c r="N34" s="55"/>
      <c r="O34" s="55">
        <v>0</v>
      </c>
      <c r="P34" s="43"/>
      <c r="Q34" s="43">
        <f>SUM(E34:O34)</f>
        <v>79.95</v>
      </c>
    </row>
    <row r="35" spans="1:17" s="42" customFormat="1" ht="12.75">
      <c r="A35" s="52"/>
      <c r="D35" s="53"/>
      <c r="E35" s="43"/>
      <c r="F35" s="43"/>
      <c r="G35" s="54"/>
      <c r="H35" s="55"/>
      <c r="I35" s="55"/>
      <c r="J35" s="55"/>
      <c r="K35" s="55"/>
      <c r="L35" s="55"/>
      <c r="M35" s="55"/>
      <c r="N35" s="55"/>
      <c r="O35" s="55"/>
      <c r="P35" s="43"/>
      <c r="Q35" s="43"/>
    </row>
    <row r="36" spans="1:17" s="42" customFormat="1" ht="12.75">
      <c r="A36" s="52" t="s">
        <v>148</v>
      </c>
      <c r="D36" s="53"/>
      <c r="E36" s="43">
        <v>0</v>
      </c>
      <c r="F36" s="43"/>
      <c r="G36" s="54">
        <v>7</v>
      </c>
      <c r="H36" s="55"/>
      <c r="I36" s="55">
        <v>0</v>
      </c>
      <c r="J36" s="55"/>
      <c r="K36" s="55">
        <v>0</v>
      </c>
      <c r="L36" s="55"/>
      <c r="M36" s="55">
        <v>3</v>
      </c>
      <c r="N36" s="55"/>
      <c r="O36" s="55">
        <v>0</v>
      </c>
      <c r="P36" s="43"/>
      <c r="Q36" s="43">
        <f>SUM(E36:O36)</f>
        <v>10</v>
      </c>
    </row>
    <row r="37" spans="4:18" s="42" customFormat="1" ht="12.75">
      <c r="D37" s="53"/>
      <c r="E37" s="43"/>
      <c r="F37" s="43"/>
      <c r="G37" s="43"/>
      <c r="H37" s="43"/>
      <c r="I37" s="43"/>
      <c r="J37" s="43"/>
      <c r="K37" s="43"/>
      <c r="L37" s="43"/>
      <c r="M37" s="43"/>
      <c r="N37" s="43"/>
      <c r="O37" s="43"/>
      <c r="P37" s="43"/>
      <c r="Q37" s="43"/>
      <c r="R37" s="43"/>
    </row>
    <row r="38" spans="1:18" s="42" customFormat="1" ht="13.5" thickBot="1">
      <c r="A38" s="19" t="s">
        <v>190</v>
      </c>
      <c r="B38" s="4"/>
      <c r="C38" s="4"/>
      <c r="D38" s="5"/>
      <c r="E38" s="77">
        <f aca="true" t="shared" si="1" ref="E38:Q38">SUM(E26:E36)</f>
        <v>64229</v>
      </c>
      <c r="F38" s="77">
        <f t="shared" si="1"/>
        <v>0</v>
      </c>
      <c r="G38" s="77">
        <f t="shared" si="1"/>
        <v>1789.95</v>
      </c>
      <c r="H38" s="77">
        <f t="shared" si="1"/>
        <v>0</v>
      </c>
      <c r="I38" s="77">
        <f t="shared" si="1"/>
        <v>2536</v>
      </c>
      <c r="J38" s="77">
        <f t="shared" si="1"/>
        <v>0</v>
      </c>
      <c r="K38" s="77">
        <f t="shared" si="1"/>
        <v>-595</v>
      </c>
      <c r="L38" s="77">
        <f t="shared" si="1"/>
        <v>0</v>
      </c>
      <c r="M38" s="77">
        <f t="shared" si="1"/>
        <v>44</v>
      </c>
      <c r="N38" s="77">
        <f t="shared" si="1"/>
        <v>0</v>
      </c>
      <c r="O38" s="77">
        <f t="shared" si="1"/>
        <v>40175</v>
      </c>
      <c r="P38" s="20">
        <f t="shared" si="1"/>
        <v>0</v>
      </c>
      <c r="Q38" s="20">
        <f t="shared" si="1"/>
        <v>108178.95</v>
      </c>
      <c r="R38" s="43"/>
    </row>
    <row r="39" spans="1:17" s="42" customFormat="1" ht="13.5" thickTop="1">
      <c r="A39" s="4"/>
      <c r="B39" s="4"/>
      <c r="C39" s="4"/>
      <c r="D39" s="5"/>
      <c r="E39" s="17"/>
      <c r="F39" s="17"/>
      <c r="G39" s="17"/>
      <c r="H39" s="17"/>
      <c r="I39" s="17"/>
      <c r="J39" s="17"/>
      <c r="K39" s="17"/>
      <c r="L39" s="17"/>
      <c r="M39" s="17"/>
      <c r="N39" s="17"/>
      <c r="O39" s="69"/>
      <c r="P39" s="17"/>
      <c r="Q39" s="69"/>
    </row>
    <row r="40" spans="1:18" s="42" customFormat="1" ht="12.75">
      <c r="A40" s="19"/>
      <c r="B40" s="4"/>
      <c r="C40" s="4"/>
      <c r="D40" s="5"/>
      <c r="E40" s="7"/>
      <c r="F40" s="7"/>
      <c r="G40" s="7"/>
      <c r="H40" s="7"/>
      <c r="I40" s="7"/>
      <c r="J40" s="7"/>
      <c r="K40" s="7"/>
      <c r="L40" s="7"/>
      <c r="M40" s="7"/>
      <c r="N40" s="7"/>
      <c r="O40" s="7"/>
      <c r="P40" s="7"/>
      <c r="Q40" s="7"/>
      <c r="R40" s="43"/>
    </row>
    <row r="41" spans="1:18" s="42" customFormat="1" ht="12.75">
      <c r="A41" s="19"/>
      <c r="B41" s="4"/>
      <c r="C41" s="4"/>
      <c r="D41" s="5"/>
      <c r="E41" s="7"/>
      <c r="F41" s="7"/>
      <c r="G41" s="7"/>
      <c r="H41" s="7"/>
      <c r="I41" s="7"/>
      <c r="J41" s="7"/>
      <c r="K41" s="7"/>
      <c r="L41" s="7"/>
      <c r="M41" s="7"/>
      <c r="N41" s="7"/>
      <c r="O41" s="7"/>
      <c r="P41" s="7"/>
      <c r="Q41" s="7"/>
      <c r="R41" s="43"/>
    </row>
    <row r="42" spans="1:18" s="42" customFormat="1" ht="12.75">
      <c r="A42" s="19"/>
      <c r="B42" s="4"/>
      <c r="C42" s="4"/>
      <c r="D42" s="5"/>
      <c r="E42" s="7"/>
      <c r="F42" s="7"/>
      <c r="G42" s="7"/>
      <c r="H42" s="7"/>
      <c r="I42" s="7"/>
      <c r="J42" s="7"/>
      <c r="K42" s="7"/>
      <c r="L42" s="7"/>
      <c r="M42" s="7"/>
      <c r="N42" s="7"/>
      <c r="O42" s="7"/>
      <c r="P42" s="7"/>
      <c r="Q42" s="7"/>
      <c r="R42" s="43"/>
    </row>
    <row r="43" spans="1:18" s="42" customFormat="1" ht="12.75">
      <c r="A43" s="19"/>
      <c r="B43" s="4"/>
      <c r="C43" s="4"/>
      <c r="D43" s="5"/>
      <c r="E43" s="7"/>
      <c r="F43" s="7"/>
      <c r="G43" s="7"/>
      <c r="H43" s="7"/>
      <c r="I43" s="7"/>
      <c r="J43" s="7"/>
      <c r="K43" s="7"/>
      <c r="L43" s="7"/>
      <c r="M43" s="7"/>
      <c r="N43" s="7"/>
      <c r="O43" s="7"/>
      <c r="P43" s="7"/>
      <c r="Q43" s="7"/>
      <c r="R43" s="43"/>
    </row>
    <row r="44" spans="1:18" s="42" customFormat="1" ht="12.75">
      <c r="A44" s="19"/>
      <c r="B44" s="4"/>
      <c r="C44" s="4"/>
      <c r="D44" s="5"/>
      <c r="E44" s="7"/>
      <c r="F44" s="7"/>
      <c r="G44" s="7"/>
      <c r="H44" s="7"/>
      <c r="I44" s="7"/>
      <c r="J44" s="7"/>
      <c r="K44" s="7"/>
      <c r="L44" s="7"/>
      <c r="M44" s="7"/>
      <c r="N44" s="7"/>
      <c r="O44" s="7"/>
      <c r="P44" s="7"/>
      <c r="Q44" s="7"/>
      <c r="R44" s="43"/>
    </row>
    <row r="45" spans="1:18" s="42" customFormat="1" ht="12.75">
      <c r="A45" s="19"/>
      <c r="B45" s="4"/>
      <c r="C45" s="4"/>
      <c r="D45" s="5"/>
      <c r="E45" s="7"/>
      <c r="F45" s="7"/>
      <c r="G45" s="7"/>
      <c r="H45" s="7"/>
      <c r="I45" s="7"/>
      <c r="J45" s="7"/>
      <c r="K45" s="7"/>
      <c r="L45" s="7"/>
      <c r="M45" s="7"/>
      <c r="N45" s="7"/>
      <c r="O45" s="7"/>
      <c r="P45" s="7"/>
      <c r="Q45" s="7"/>
      <c r="R45" s="43"/>
    </row>
    <row r="46" spans="1:18" s="42" customFormat="1" ht="12.75">
      <c r="A46" s="19"/>
      <c r="B46" s="4"/>
      <c r="C46" s="4"/>
      <c r="D46" s="5"/>
      <c r="E46" s="7"/>
      <c r="F46" s="7"/>
      <c r="G46" s="7"/>
      <c r="H46" s="7"/>
      <c r="I46" s="7"/>
      <c r="J46" s="7"/>
      <c r="K46" s="7"/>
      <c r="L46" s="7"/>
      <c r="M46" s="7"/>
      <c r="N46" s="7"/>
      <c r="O46" s="7"/>
      <c r="P46" s="7"/>
      <c r="Q46" s="7"/>
      <c r="R46" s="43"/>
    </row>
    <row r="47" spans="1:18" s="42" customFormat="1" ht="12.75">
      <c r="A47" s="19"/>
      <c r="B47" s="4"/>
      <c r="C47" s="4"/>
      <c r="D47" s="5"/>
      <c r="E47" s="7"/>
      <c r="F47" s="7"/>
      <c r="G47" s="7"/>
      <c r="H47" s="7"/>
      <c r="I47" s="7"/>
      <c r="J47" s="7"/>
      <c r="K47" s="7"/>
      <c r="L47" s="7"/>
      <c r="M47" s="7"/>
      <c r="N47" s="7"/>
      <c r="O47" s="7"/>
      <c r="P47" s="7"/>
      <c r="Q47" s="7"/>
      <c r="R47" s="43"/>
    </row>
    <row r="48" spans="1:18" s="42" customFormat="1" ht="12.75">
      <c r="A48" s="19"/>
      <c r="B48" s="4"/>
      <c r="C48" s="4"/>
      <c r="D48" s="5"/>
      <c r="E48" s="7"/>
      <c r="F48" s="7"/>
      <c r="G48" s="7"/>
      <c r="H48" s="7"/>
      <c r="I48" s="7"/>
      <c r="J48" s="7"/>
      <c r="K48" s="7"/>
      <c r="L48" s="7"/>
      <c r="M48" s="7"/>
      <c r="N48" s="7"/>
      <c r="O48" s="7"/>
      <c r="P48" s="7"/>
      <c r="Q48" s="7"/>
      <c r="R48" s="43"/>
    </row>
    <row r="49" spans="1:17" s="42" customFormat="1" ht="12.75">
      <c r="A49" s="4" t="s">
        <v>134</v>
      </c>
      <c r="B49" s="4"/>
      <c r="C49" s="4"/>
      <c r="D49" s="5"/>
      <c r="E49" s="4"/>
      <c r="F49" s="4"/>
      <c r="G49" s="4"/>
      <c r="H49" s="4"/>
      <c r="I49" s="4"/>
      <c r="J49" s="4"/>
      <c r="K49" s="4"/>
      <c r="L49" s="4"/>
      <c r="M49" s="4"/>
      <c r="N49" s="4"/>
      <c r="O49" s="4"/>
      <c r="P49" s="4"/>
      <c r="Q49" s="4"/>
    </row>
    <row r="50" spans="1:17" s="42" customFormat="1" ht="12.75">
      <c r="A50" s="4" t="s">
        <v>175</v>
      </c>
      <c r="B50" s="4"/>
      <c r="C50" s="4"/>
      <c r="D50" s="5"/>
      <c r="E50" s="4"/>
      <c r="F50" s="4"/>
      <c r="G50" s="4"/>
      <c r="H50" s="4"/>
      <c r="I50" s="4"/>
      <c r="J50" s="4"/>
      <c r="K50" s="4"/>
      <c r="L50" s="4"/>
      <c r="M50" s="4"/>
      <c r="N50" s="4"/>
      <c r="O50" s="4"/>
      <c r="P50" s="4"/>
      <c r="Q50" s="4"/>
    </row>
    <row r="51" spans="1:17" s="42" customFormat="1" ht="12.75">
      <c r="A51" s="4"/>
      <c r="B51" s="4"/>
      <c r="C51" s="4"/>
      <c r="D51" s="5"/>
      <c r="E51" s="4"/>
      <c r="F51" s="4"/>
      <c r="G51" s="4"/>
      <c r="H51" s="4"/>
      <c r="I51" s="4"/>
      <c r="J51" s="4"/>
      <c r="K51" s="4"/>
      <c r="L51" s="4"/>
      <c r="M51" s="4"/>
      <c r="N51" s="4"/>
      <c r="O51" s="4"/>
      <c r="P51" s="4"/>
      <c r="Q51" s="4"/>
    </row>
  </sheetData>
  <mergeCells count="2">
    <mergeCell ref="G5:M5"/>
    <mergeCell ref="E4:Q4"/>
  </mergeCells>
  <printOptions/>
  <pageMargins left="0.25" right="0.25" top="0.25" bottom="0.25" header="0.5" footer="0.5"/>
  <pageSetup firstPageNumber="3" useFirstPageNumber="1" horizontalDpi="600" verticalDpi="600" orientation="portrait" paperSize="9" scale="99" r:id="rId2"/>
  <headerFooter alignWithMargins="0">
    <oddFooter>&amp;C&amp;"Times New Roman,標準"&amp;P</oddFooter>
  </headerFooter>
  <drawing r:id="rId1"/>
</worksheet>
</file>

<file path=xl/worksheets/sheet4.xml><?xml version="1.0" encoding="utf-8"?>
<worksheet xmlns="http://schemas.openxmlformats.org/spreadsheetml/2006/main" xmlns:r="http://schemas.openxmlformats.org/officeDocument/2006/relationships">
  <dimension ref="A1:G48"/>
  <sheetViews>
    <sheetView zoomScale="75" zoomScaleNormal="75" workbookViewId="0" topLeftCell="A1">
      <selection activeCell="E12" sqref="E12"/>
      <selection activeCell="F14" sqref="F14"/>
    </sheetView>
  </sheetViews>
  <sheetFormatPr defaultColWidth="9.00390625" defaultRowHeight="16.5"/>
  <cols>
    <col min="1" max="1" width="5.50390625" style="22" customWidth="1"/>
    <col min="2" max="2" width="7.125" style="22" customWidth="1"/>
    <col min="3" max="3" width="14.375" style="22" customWidth="1"/>
    <col min="4" max="4" width="29.75390625" style="22" customWidth="1"/>
    <col min="5" max="5" width="15.625" style="22" customWidth="1"/>
    <col min="6" max="6" width="3.50390625" style="22" customWidth="1"/>
    <col min="7" max="7" width="14.625" style="22" customWidth="1"/>
    <col min="8" max="8" width="10.625" style="22" customWidth="1"/>
    <col min="9" max="16384" width="9.00390625" style="22" customWidth="1"/>
  </cols>
  <sheetData>
    <row r="1" ht="15.75">
      <c r="A1" s="10" t="s">
        <v>0</v>
      </c>
    </row>
    <row r="2" ht="15.75">
      <c r="A2" s="10" t="s">
        <v>88</v>
      </c>
    </row>
    <row r="3" ht="15.75">
      <c r="A3" s="10" t="str">
        <f>+'income statement'!A3</f>
        <v>FOR THE SECOND QUARTER ENDED 30 JUNE 2008 </v>
      </c>
    </row>
    <row r="5" spans="5:7" ht="15.75">
      <c r="E5" s="47" t="s">
        <v>188</v>
      </c>
      <c r="F5" s="48"/>
      <c r="G5" s="47" t="s">
        <v>188</v>
      </c>
    </row>
    <row r="6" spans="5:7" ht="15.75">
      <c r="E6" s="95">
        <v>39629</v>
      </c>
      <c r="F6" s="48"/>
      <c r="G6" s="95">
        <v>39263</v>
      </c>
    </row>
    <row r="7" spans="5:7" ht="15.75">
      <c r="E7" s="48" t="s">
        <v>2</v>
      </c>
      <c r="F7" s="48"/>
      <c r="G7" s="48" t="s">
        <v>2</v>
      </c>
    </row>
    <row r="8" spans="1:7" ht="15.75">
      <c r="A8" s="3"/>
      <c r="B8" s="2"/>
      <c r="C8" s="11"/>
      <c r="D8" s="11"/>
      <c r="E8" s="39"/>
      <c r="F8" s="94"/>
      <c r="G8" s="39"/>
    </row>
    <row r="9" spans="1:7" ht="15.75">
      <c r="A9" s="2" t="s">
        <v>206</v>
      </c>
      <c r="B9" s="2"/>
      <c r="C9" s="11"/>
      <c r="D9" s="11"/>
      <c r="E9" s="39">
        <v>18802</v>
      </c>
      <c r="F9" s="40"/>
      <c r="G9" s="39">
        <v>-8114</v>
      </c>
    </row>
    <row r="10" spans="1:7" ht="15.75">
      <c r="A10" s="3"/>
      <c r="B10" s="2"/>
      <c r="C10" s="11"/>
      <c r="D10" s="11"/>
      <c r="E10" s="39"/>
      <c r="F10" s="40"/>
      <c r="G10" s="39"/>
    </row>
    <row r="11" spans="1:7" ht="15.75">
      <c r="A11" s="2" t="s">
        <v>207</v>
      </c>
      <c r="B11" s="2"/>
      <c r="C11" s="11"/>
      <c r="D11" s="11"/>
      <c r="E11" s="39">
        <v>-639</v>
      </c>
      <c r="F11" s="40"/>
      <c r="G11" s="39">
        <v>6812</v>
      </c>
    </row>
    <row r="12" spans="1:7" ht="15.75">
      <c r="A12" s="3"/>
      <c r="B12" s="2"/>
      <c r="C12" s="11"/>
      <c r="D12" s="11"/>
      <c r="E12" s="39"/>
      <c r="F12" s="40"/>
      <c r="G12" s="39"/>
    </row>
    <row r="13" spans="1:7" ht="15.75">
      <c r="A13" s="2" t="s">
        <v>208</v>
      </c>
      <c r="B13" s="2"/>
      <c r="C13" s="11"/>
      <c r="D13" s="11"/>
      <c r="E13" s="12">
        <f>-27526-1</f>
        <v>-27527</v>
      </c>
      <c r="F13" s="40"/>
      <c r="G13" s="12">
        <v>7344</v>
      </c>
    </row>
    <row r="14" spans="1:7" ht="15.75">
      <c r="A14" s="3"/>
      <c r="B14" s="2"/>
      <c r="C14" s="11"/>
      <c r="D14" s="11"/>
      <c r="E14" s="39"/>
      <c r="F14" s="40"/>
      <c r="G14" s="39"/>
    </row>
    <row r="15" spans="1:7" ht="15.75">
      <c r="A15" s="2" t="s">
        <v>209</v>
      </c>
      <c r="B15" s="2"/>
      <c r="C15" s="11"/>
      <c r="D15" s="11"/>
      <c r="E15" s="2">
        <f>E9+E11+E13</f>
        <v>-9364</v>
      </c>
      <c r="G15" s="2">
        <v>6042</v>
      </c>
    </row>
    <row r="16" spans="1:7" ht="15.75">
      <c r="A16" s="2" t="s">
        <v>221</v>
      </c>
      <c r="B16" s="2"/>
      <c r="C16" s="11"/>
      <c r="D16" s="11"/>
      <c r="E16" s="2">
        <f>+'balance sheet'!J22</f>
        <v>36903</v>
      </c>
      <c r="G16" s="2">
        <v>26540</v>
      </c>
    </row>
    <row r="17" spans="1:7" ht="15.75">
      <c r="A17" s="2" t="s">
        <v>136</v>
      </c>
      <c r="B17" s="2"/>
      <c r="C17" s="11"/>
      <c r="D17" s="11"/>
      <c r="E17" s="2">
        <v>5695</v>
      </c>
      <c r="G17" s="2">
        <v>163</v>
      </c>
    </row>
    <row r="18" spans="1:7" ht="16.5" thickBot="1">
      <c r="A18" s="2" t="s">
        <v>210</v>
      </c>
      <c r="B18" s="2"/>
      <c r="C18" s="11"/>
      <c r="D18" s="11"/>
      <c r="E18" s="103">
        <f>SUM(E15:E17)</f>
        <v>33234</v>
      </c>
      <c r="G18" s="103">
        <v>32745</v>
      </c>
    </row>
    <row r="19" spans="1:7" ht="16.5" thickTop="1">
      <c r="A19" s="2"/>
      <c r="B19" s="2"/>
      <c r="C19" s="11"/>
      <c r="D19" s="11"/>
      <c r="E19" s="2"/>
      <c r="G19" s="2"/>
    </row>
    <row r="20" spans="1:7" ht="15.75">
      <c r="A20" s="2" t="s">
        <v>153</v>
      </c>
      <c r="B20" s="2"/>
      <c r="C20" s="11"/>
      <c r="D20" s="11"/>
      <c r="E20" s="2"/>
      <c r="G20" s="2"/>
    </row>
    <row r="21" spans="1:7" ht="16.5" thickBot="1">
      <c r="A21" s="2" t="s">
        <v>20</v>
      </c>
      <c r="B21" s="2"/>
      <c r="C21" s="11"/>
      <c r="D21" s="11"/>
      <c r="E21" s="149">
        <f>+'balance sheet'!H22</f>
        <v>33234</v>
      </c>
      <c r="F21" s="40"/>
      <c r="G21" s="149">
        <v>32745</v>
      </c>
    </row>
    <row r="22" spans="1:7" ht="16.5" thickTop="1">
      <c r="A22" s="2"/>
      <c r="B22" s="2"/>
      <c r="C22" s="11"/>
      <c r="D22" s="11"/>
      <c r="E22" s="2"/>
      <c r="G22" s="2"/>
    </row>
    <row r="23" spans="1:7" ht="15.75">
      <c r="A23" s="2"/>
      <c r="B23" s="2"/>
      <c r="C23" s="11"/>
      <c r="D23" s="11"/>
      <c r="E23" s="2"/>
      <c r="G23" s="2"/>
    </row>
    <row r="24" spans="1:7" ht="15.75">
      <c r="A24" s="2"/>
      <c r="B24" s="2"/>
      <c r="C24" s="11"/>
      <c r="D24" s="11"/>
      <c r="E24" s="2"/>
      <c r="G24" s="2"/>
    </row>
    <row r="25" spans="1:7" ht="15.75">
      <c r="A25" s="2"/>
      <c r="B25" s="2"/>
      <c r="C25" s="11"/>
      <c r="D25" s="11"/>
      <c r="E25" s="2"/>
      <c r="G25" s="2"/>
    </row>
    <row r="26" spans="1:7" ht="15.75">
      <c r="A26" s="2"/>
      <c r="B26" s="2"/>
      <c r="C26" s="11"/>
      <c r="D26" s="11"/>
      <c r="E26" s="2"/>
      <c r="G26" s="2"/>
    </row>
    <row r="27" spans="1:7" ht="15.75">
      <c r="A27" s="2"/>
      <c r="B27" s="2"/>
      <c r="C27" s="11"/>
      <c r="D27" s="11"/>
      <c r="E27" s="2"/>
      <c r="G27" s="2"/>
    </row>
    <row r="28" spans="1:7" ht="15.75">
      <c r="A28" s="2"/>
      <c r="B28" s="2"/>
      <c r="C28" s="11"/>
      <c r="D28" s="11"/>
      <c r="E28" s="2"/>
      <c r="G28" s="2"/>
    </row>
    <row r="29" spans="1:7" ht="15.75">
      <c r="A29" s="2"/>
      <c r="B29" s="2"/>
      <c r="C29" s="11"/>
      <c r="D29" s="11"/>
      <c r="E29" s="2"/>
      <c r="G29" s="2"/>
    </row>
    <row r="30" spans="1:7" ht="15.75">
      <c r="A30" s="2"/>
      <c r="B30" s="2"/>
      <c r="C30" s="11"/>
      <c r="D30" s="11"/>
      <c r="E30" s="2"/>
      <c r="G30" s="2"/>
    </row>
    <row r="31" spans="1:7" ht="15.75">
      <c r="A31" s="2"/>
      <c r="B31" s="2"/>
      <c r="C31" s="11"/>
      <c r="D31" s="11"/>
      <c r="E31" s="2"/>
      <c r="G31" s="2"/>
    </row>
    <row r="32" spans="1:7" ht="15.75">
      <c r="A32" s="2"/>
      <c r="B32" s="2"/>
      <c r="C32" s="11"/>
      <c r="D32" s="11"/>
      <c r="E32" s="2"/>
      <c r="G32" s="2"/>
    </row>
    <row r="33" spans="1:7" ht="15.75">
      <c r="A33" s="2"/>
      <c r="B33" s="2"/>
      <c r="C33" s="11"/>
      <c r="D33" s="11"/>
      <c r="E33" s="2"/>
      <c r="G33" s="2"/>
    </row>
    <row r="34" spans="1:7" ht="15.75">
      <c r="A34" s="2"/>
      <c r="B34" s="2"/>
      <c r="C34" s="11"/>
      <c r="D34" s="11"/>
      <c r="E34" s="2"/>
      <c r="G34" s="2"/>
    </row>
    <row r="35" spans="1:7" ht="15.75">
      <c r="A35" s="2"/>
      <c r="B35" s="2"/>
      <c r="C35" s="11"/>
      <c r="D35" s="11"/>
      <c r="E35" s="2"/>
      <c r="G35" s="2"/>
    </row>
    <row r="36" spans="1:7" ht="15.75">
      <c r="A36" s="2"/>
      <c r="B36" s="2"/>
      <c r="C36" s="11"/>
      <c r="D36" s="11"/>
      <c r="E36" s="2"/>
      <c r="G36" s="2"/>
    </row>
    <row r="37" spans="1:7" ht="15.75">
      <c r="A37" s="2"/>
      <c r="B37" s="2"/>
      <c r="C37" s="11"/>
      <c r="D37" s="11"/>
      <c r="E37" s="2"/>
      <c r="G37" s="2"/>
    </row>
    <row r="38" spans="1:7" ht="15.75">
      <c r="A38" s="2"/>
      <c r="B38" s="2"/>
      <c r="C38" s="11"/>
      <c r="D38" s="11"/>
      <c r="E38" s="2"/>
      <c r="G38" s="2"/>
    </row>
    <row r="39" spans="1:7" ht="15.75">
      <c r="A39" s="2"/>
      <c r="B39" s="2"/>
      <c r="C39" s="11"/>
      <c r="D39" s="11"/>
      <c r="E39" s="2"/>
      <c r="G39" s="2"/>
    </row>
    <row r="40" spans="1:7" ht="15.75">
      <c r="A40" s="2"/>
      <c r="B40" s="2"/>
      <c r="C40" s="11"/>
      <c r="D40" s="11"/>
      <c r="E40" s="2"/>
      <c r="G40" s="2"/>
    </row>
    <row r="41" spans="1:7" ht="15.75">
      <c r="A41" s="2"/>
      <c r="B41" s="2"/>
      <c r="C41" s="11"/>
      <c r="D41" s="11"/>
      <c r="E41" s="2"/>
      <c r="G41" s="2"/>
    </row>
    <row r="42" spans="1:7" ht="15.75">
      <c r="A42" s="2"/>
      <c r="B42" s="2"/>
      <c r="C42" s="11"/>
      <c r="D42" s="11"/>
      <c r="E42" s="2"/>
      <c r="G42" s="2"/>
    </row>
    <row r="43" spans="1:7" ht="15.75">
      <c r="A43" s="2"/>
      <c r="B43" s="2"/>
      <c r="C43" s="11"/>
      <c r="D43" s="11"/>
      <c r="E43" s="2"/>
      <c r="G43" s="2"/>
    </row>
    <row r="44" spans="1:7" ht="15.75">
      <c r="A44" s="2"/>
      <c r="B44" s="2"/>
      <c r="C44" s="11"/>
      <c r="D44" s="11"/>
      <c r="E44" s="2"/>
      <c r="G44" s="2"/>
    </row>
    <row r="45" spans="1:7" ht="15.75">
      <c r="A45" s="2"/>
      <c r="B45" s="2"/>
      <c r="C45" s="11"/>
      <c r="D45" s="11"/>
      <c r="E45" s="2"/>
      <c r="G45" s="2"/>
    </row>
    <row r="46" ht="15.75">
      <c r="A46" s="23" t="s">
        <v>66</v>
      </c>
    </row>
    <row r="47" ht="15.75">
      <c r="A47" s="23" t="s">
        <v>184</v>
      </c>
    </row>
    <row r="48" ht="15.75">
      <c r="A48" s="23" t="s">
        <v>21</v>
      </c>
    </row>
  </sheetData>
  <printOptions/>
  <pageMargins left="0.5" right="0.5" top="0.5" bottom="0.25" header="0.5" footer="0.5"/>
  <pageSetup firstPageNumber="4" useFirstPageNumber="1" horizontalDpi="600" verticalDpi="600" orientation="portrait" paperSize="9" r:id="rId1"/>
  <headerFooter alignWithMargins="0">
    <oddFooter>&amp;C&amp;"Times New Roman,標準"&amp;P</oddFooter>
  </headerFooter>
</worksheet>
</file>

<file path=xl/worksheets/sheet5.xml><?xml version="1.0" encoding="utf-8"?>
<worksheet xmlns="http://schemas.openxmlformats.org/spreadsheetml/2006/main" xmlns:r="http://schemas.openxmlformats.org/officeDocument/2006/relationships">
  <dimension ref="A1:J589"/>
  <sheetViews>
    <sheetView workbookViewId="0" topLeftCell="A151">
      <selection activeCell="L29" sqref="L29"/>
      <selection activeCell="D208" sqref="D208"/>
    </sheetView>
  </sheetViews>
  <sheetFormatPr defaultColWidth="9.00390625" defaultRowHeight="16.5"/>
  <cols>
    <col min="1" max="1" width="2.875" style="4" customWidth="1"/>
    <col min="2" max="2" width="3.50390625" style="4" customWidth="1"/>
    <col min="3" max="3" width="3.00390625" style="4" customWidth="1"/>
    <col min="4" max="4" width="30.25390625" style="4" customWidth="1"/>
    <col min="5" max="5" width="12.625" style="4" customWidth="1"/>
    <col min="6" max="6" width="11.75390625" style="4" customWidth="1"/>
    <col min="7" max="7" width="13.75390625" style="6" customWidth="1"/>
    <col min="8" max="8" width="13.75390625" style="4" customWidth="1"/>
    <col min="9" max="16384" width="9.00390625" style="4" customWidth="1"/>
  </cols>
  <sheetData>
    <row r="1" ht="14.25">
      <c r="A1" s="1" t="s">
        <v>22</v>
      </c>
    </row>
    <row r="2" ht="14.25">
      <c r="A2" s="1" t="s">
        <v>194</v>
      </c>
    </row>
    <row r="3" ht="14.25">
      <c r="A3" s="1"/>
    </row>
    <row r="4" ht="14.25">
      <c r="A4" s="24" t="s">
        <v>97</v>
      </c>
    </row>
    <row r="5" ht="14.25">
      <c r="A5" s="24"/>
    </row>
    <row r="6" spans="1:5" ht="12.75">
      <c r="A6" s="25" t="s">
        <v>23</v>
      </c>
      <c r="B6" s="19" t="s">
        <v>24</v>
      </c>
      <c r="E6" s="45"/>
    </row>
    <row r="7" ht="12.75">
      <c r="A7" s="19"/>
    </row>
    <row r="8" ht="12.75">
      <c r="A8" s="19"/>
    </row>
    <row r="9" ht="11.25" customHeight="1">
      <c r="A9" s="19"/>
    </row>
    <row r="10" ht="12.75">
      <c r="A10" s="19"/>
    </row>
    <row r="11" ht="12.75">
      <c r="A11" s="19"/>
    </row>
    <row r="12" ht="12.75">
      <c r="A12" s="19"/>
    </row>
    <row r="13" ht="12.75">
      <c r="A13" s="19"/>
    </row>
    <row r="14" ht="12.75">
      <c r="A14" s="19"/>
    </row>
    <row r="15" ht="12.75">
      <c r="A15" s="19"/>
    </row>
    <row r="16" ht="12.75">
      <c r="A16" s="19"/>
    </row>
    <row r="17" ht="12.75">
      <c r="A17" s="19"/>
    </row>
    <row r="18" ht="12.75">
      <c r="A18" s="19"/>
    </row>
    <row r="19" ht="12.75">
      <c r="A19" s="19"/>
    </row>
    <row r="20" spans="1:5" ht="12.75">
      <c r="A20" s="25" t="s">
        <v>25</v>
      </c>
      <c r="B20" s="19" t="s">
        <v>144</v>
      </c>
      <c r="E20" s="45"/>
    </row>
    <row r="21" spans="1:5" ht="12.75">
      <c r="A21" s="25"/>
      <c r="B21" s="19"/>
      <c r="E21" s="45"/>
    </row>
    <row r="22" spans="1:5" ht="12.75">
      <c r="A22" s="25"/>
      <c r="B22" s="19"/>
      <c r="E22" s="45"/>
    </row>
    <row r="23" spans="1:5" ht="12.75">
      <c r="A23" s="25"/>
      <c r="B23" s="19"/>
      <c r="E23" s="45"/>
    </row>
    <row r="24" spans="1:5" ht="12.75">
      <c r="A24" s="25"/>
      <c r="B24" s="19"/>
      <c r="E24" s="45"/>
    </row>
    <row r="25" spans="1:5" ht="12.75">
      <c r="A25" s="25"/>
      <c r="B25" s="19"/>
      <c r="E25" s="45"/>
    </row>
    <row r="26" ht="12.75">
      <c r="A26" s="19"/>
    </row>
    <row r="27" ht="12.75">
      <c r="A27" s="19"/>
    </row>
    <row r="28" ht="12.75">
      <c r="A28" s="19"/>
    </row>
    <row r="29" ht="12.75">
      <c r="A29" s="19"/>
    </row>
    <row r="30" ht="12.75">
      <c r="A30" s="19"/>
    </row>
    <row r="31" ht="12.75">
      <c r="A31" s="19"/>
    </row>
    <row r="32" ht="12.75">
      <c r="A32" s="19"/>
    </row>
    <row r="33" ht="12.75">
      <c r="A33" s="19"/>
    </row>
    <row r="34" ht="12.75">
      <c r="A34" s="19"/>
    </row>
    <row r="35" ht="12.75">
      <c r="A35" s="19"/>
    </row>
    <row r="36" ht="12.75">
      <c r="A36" s="19"/>
    </row>
    <row r="37" ht="12.75">
      <c r="A37" s="19"/>
    </row>
    <row r="38" ht="12.75">
      <c r="A38" s="19"/>
    </row>
    <row r="39" spans="1:7" ht="12.75">
      <c r="A39" s="19"/>
      <c r="E39" s="145" t="s">
        <v>225</v>
      </c>
      <c r="F39" s="17" t="s">
        <v>229</v>
      </c>
      <c r="G39" s="107"/>
    </row>
    <row r="40" spans="1:7" ht="12.75">
      <c r="A40" s="19"/>
      <c r="E40" s="145" t="s">
        <v>226</v>
      </c>
      <c r="F40" s="17" t="s">
        <v>227</v>
      </c>
      <c r="G40" s="107" t="s">
        <v>228</v>
      </c>
    </row>
    <row r="41" spans="1:7" ht="12.75">
      <c r="A41" s="19"/>
      <c r="E41" s="145" t="s">
        <v>2</v>
      </c>
      <c r="F41" s="145" t="s">
        <v>2</v>
      </c>
      <c r="G41" s="145" t="s">
        <v>2</v>
      </c>
    </row>
    <row r="42" spans="1:2" ht="12.75">
      <c r="A42" s="19"/>
      <c r="B42" s="19" t="s">
        <v>222</v>
      </c>
    </row>
    <row r="43" spans="1:2" ht="12.75">
      <c r="A43" s="19"/>
      <c r="B43" s="19"/>
    </row>
    <row r="44" spans="1:7" ht="12.75">
      <c r="A44" s="19"/>
      <c r="B44" s="4" t="s">
        <v>223</v>
      </c>
      <c r="E44" s="146">
        <v>29273</v>
      </c>
      <c r="F44" s="146">
        <v>2188</v>
      </c>
      <c r="G44" s="146">
        <v>31461</v>
      </c>
    </row>
    <row r="45" spans="1:7" ht="13.5" thickBot="1">
      <c r="A45" s="19"/>
      <c r="B45" s="4" t="s">
        <v>224</v>
      </c>
      <c r="E45" s="147">
        <v>2188</v>
      </c>
      <c r="F45" s="148">
        <f>-F44</f>
        <v>-2188</v>
      </c>
      <c r="G45" s="147">
        <v>0</v>
      </c>
    </row>
    <row r="46" ht="13.5" thickTop="1">
      <c r="A46" s="19"/>
    </row>
    <row r="47" ht="12.75">
      <c r="A47" s="19"/>
    </row>
    <row r="48" spans="1:2" ht="12.75">
      <c r="A48" s="26" t="s">
        <v>27</v>
      </c>
      <c r="B48" s="19" t="s">
        <v>28</v>
      </c>
    </row>
    <row r="49" ht="12.75">
      <c r="A49" s="27"/>
    </row>
    <row r="50" ht="14.25">
      <c r="A50" s="24"/>
    </row>
    <row r="51" ht="14.25">
      <c r="A51" s="24"/>
    </row>
    <row r="52" spans="1:2" ht="14.25">
      <c r="A52" s="28" t="s">
        <v>29</v>
      </c>
      <c r="B52" s="19" t="s">
        <v>30</v>
      </c>
    </row>
    <row r="57" spans="1:2" ht="12.75">
      <c r="A57" s="25" t="s">
        <v>31</v>
      </c>
      <c r="B57" s="19" t="s">
        <v>32</v>
      </c>
    </row>
    <row r="61" spans="1:2" ht="12.75">
      <c r="A61" s="25" t="s">
        <v>33</v>
      </c>
      <c r="B61" s="19" t="s">
        <v>34</v>
      </c>
    </row>
    <row r="62" ht="12.75">
      <c r="A62" s="19"/>
    </row>
    <row r="63" ht="12.75">
      <c r="A63" s="19"/>
    </row>
    <row r="64" ht="12.75">
      <c r="A64" s="19"/>
    </row>
    <row r="65" ht="12.75">
      <c r="A65" s="19"/>
    </row>
    <row r="66" ht="12.75">
      <c r="A66" s="19"/>
    </row>
    <row r="67" ht="12.75">
      <c r="A67" s="19"/>
    </row>
    <row r="68" spans="1:2" ht="12.75">
      <c r="A68" s="25" t="s">
        <v>35</v>
      </c>
      <c r="B68" s="19" t="s">
        <v>36</v>
      </c>
    </row>
    <row r="72" ht="12.75">
      <c r="E72" s="4" t="s">
        <v>91</v>
      </c>
    </row>
    <row r="73" spans="1:7" ht="12.75">
      <c r="A73" s="25" t="s">
        <v>37</v>
      </c>
      <c r="B73" s="19" t="s">
        <v>38</v>
      </c>
      <c r="E73" s="19"/>
      <c r="G73" s="4"/>
    </row>
    <row r="74" spans="1:8" ht="15.75" customHeight="1">
      <c r="A74" s="25"/>
      <c r="B74" s="19"/>
      <c r="E74" s="154" t="s">
        <v>3</v>
      </c>
      <c r="F74" s="154"/>
      <c r="G74" s="154" t="s">
        <v>202</v>
      </c>
      <c r="H74" s="154"/>
    </row>
    <row r="75" spans="2:8" ht="12.75">
      <c r="B75" s="19" t="s">
        <v>39</v>
      </c>
      <c r="E75" s="18" t="s">
        <v>195</v>
      </c>
      <c r="F75" s="18" t="s">
        <v>196</v>
      </c>
      <c r="G75" s="18" t="s">
        <v>195</v>
      </c>
      <c r="H75" s="18" t="s">
        <v>196</v>
      </c>
    </row>
    <row r="76" spans="5:8" ht="12.75">
      <c r="E76" s="18" t="s">
        <v>179</v>
      </c>
      <c r="F76" s="18" t="s">
        <v>179</v>
      </c>
      <c r="G76" s="18" t="s">
        <v>179</v>
      </c>
      <c r="H76" s="18" t="s">
        <v>179</v>
      </c>
    </row>
    <row r="77" spans="4:8" ht="12.75">
      <c r="D77" s="9"/>
      <c r="E77" s="76" t="str">
        <f>F77</f>
        <v>RM'000</v>
      </c>
      <c r="F77" s="18" t="s">
        <v>2</v>
      </c>
      <c r="G77" s="18" t="s">
        <v>2</v>
      </c>
      <c r="H77" s="18" t="s">
        <v>2</v>
      </c>
    </row>
    <row r="78" spans="2:10" ht="12.75">
      <c r="B78" s="4" t="s">
        <v>40</v>
      </c>
      <c r="E78" s="123">
        <f>136177-23088+117116+1</f>
        <v>230206</v>
      </c>
      <c r="F78" s="123">
        <v>221480</v>
      </c>
      <c r="G78" s="123">
        <f>-35+2320+3517-288+3+2</f>
        <v>5519</v>
      </c>
      <c r="H78" s="123">
        <v>-2243</v>
      </c>
      <c r="J78" s="9"/>
    </row>
    <row r="79" spans="2:10" ht="12.75">
      <c r="B79" s="4" t="s">
        <v>86</v>
      </c>
      <c r="E79" s="123">
        <f>26284+17895</f>
        <v>44179</v>
      </c>
      <c r="F79" s="123">
        <v>30582</v>
      </c>
      <c r="G79" s="123">
        <f>1167-759-80</f>
        <v>328</v>
      </c>
      <c r="H79" s="123">
        <v>216</v>
      </c>
      <c r="J79" s="9"/>
    </row>
    <row r="80" spans="2:10" ht="12.75">
      <c r="B80" s="4" t="s">
        <v>92</v>
      </c>
      <c r="E80" s="123">
        <v>0</v>
      </c>
      <c r="F80" s="123">
        <v>0</v>
      </c>
      <c r="G80" s="123">
        <f>117-83-30+140-64+237</f>
        <v>317</v>
      </c>
      <c r="H80" s="123">
        <v>-64</v>
      </c>
      <c r="J80" s="9"/>
    </row>
    <row r="81" spans="2:10" ht="12.75">
      <c r="B81" s="4" t="s">
        <v>41</v>
      </c>
      <c r="E81" s="57">
        <f>27061+20281</f>
        <v>47342</v>
      </c>
      <c r="F81" s="57">
        <v>52896</v>
      </c>
      <c r="G81" s="57">
        <f>975+814-312-192-546-44-299</f>
        <v>396</v>
      </c>
      <c r="H81" s="57">
        <v>-70</v>
      </c>
      <c r="J81" s="9"/>
    </row>
    <row r="82" spans="5:8" ht="13.5" thickBot="1">
      <c r="E82" s="77">
        <f>SUM(E78:E81)</f>
        <v>321727</v>
      </c>
      <c r="F82" s="77">
        <f>SUM(F78:F81)</f>
        <v>304958</v>
      </c>
      <c r="G82" s="77">
        <f>SUM(G78:G81)</f>
        <v>6560</v>
      </c>
      <c r="H82" s="77">
        <f>SUM(H78:H81)</f>
        <v>-2161</v>
      </c>
    </row>
    <row r="83" spans="5:8" ht="13.5" thickTop="1">
      <c r="E83" s="7"/>
      <c r="F83" s="7"/>
      <c r="G83" s="7"/>
      <c r="H83" s="7"/>
    </row>
    <row r="84" spans="1:2" ht="12.75">
      <c r="A84" s="25" t="s">
        <v>42</v>
      </c>
      <c r="B84" s="19" t="s">
        <v>43</v>
      </c>
    </row>
    <row r="85" spans="1:2" ht="12.75">
      <c r="A85" s="25"/>
      <c r="B85" s="19"/>
    </row>
    <row r="88" spans="1:2" ht="12.75">
      <c r="A88" s="25"/>
      <c r="B88" s="19"/>
    </row>
    <row r="89" spans="1:2" ht="12.75">
      <c r="A89" s="25"/>
      <c r="B89" s="19"/>
    </row>
    <row r="90" spans="1:2" ht="12.75">
      <c r="A90" s="25" t="s">
        <v>44</v>
      </c>
      <c r="B90" s="19" t="s">
        <v>45</v>
      </c>
    </row>
    <row r="91" ht="12.75">
      <c r="A91" s="19"/>
    </row>
    <row r="92" spans="1:2" ht="12.75">
      <c r="A92" s="19"/>
      <c r="B92" s="4" t="s">
        <v>91</v>
      </c>
    </row>
    <row r="93" ht="12.75">
      <c r="A93" s="19"/>
    </row>
    <row r="94" ht="12.75">
      <c r="A94" s="19"/>
    </row>
    <row r="95" spans="1:2" ht="12.75">
      <c r="A95" s="25" t="s">
        <v>46</v>
      </c>
      <c r="B95" s="19" t="s">
        <v>47</v>
      </c>
    </row>
    <row r="96" ht="12.75">
      <c r="A96" s="19"/>
    </row>
    <row r="97" spans="1:7" s="42" customFormat="1" ht="12.75">
      <c r="A97" s="41"/>
      <c r="G97" s="43"/>
    </row>
    <row r="98" spans="1:7" s="42" customFormat="1" ht="12.75">
      <c r="A98" s="41"/>
      <c r="G98" s="43"/>
    </row>
    <row r="99" spans="1:7" s="42" customFormat="1" ht="12.75">
      <c r="A99" s="41"/>
      <c r="G99" s="43"/>
    </row>
    <row r="100" spans="1:7" s="42" customFormat="1" ht="12.75">
      <c r="A100" s="41"/>
      <c r="G100" s="43"/>
    </row>
    <row r="101" spans="1:2" ht="12.75">
      <c r="A101" s="25" t="s">
        <v>48</v>
      </c>
      <c r="B101" s="19" t="s">
        <v>87</v>
      </c>
    </row>
    <row r="106" spans="1:7" s="42" customFormat="1" ht="13.5" customHeight="1">
      <c r="A106" s="93" t="s">
        <v>67</v>
      </c>
      <c r="B106" s="41" t="s">
        <v>68</v>
      </c>
      <c r="G106" s="43"/>
    </row>
    <row r="107" spans="1:7" s="42" customFormat="1" ht="13.5" customHeight="1">
      <c r="A107" s="93"/>
      <c r="B107" s="41"/>
      <c r="G107" s="43"/>
    </row>
    <row r="108" spans="1:7" s="42" customFormat="1" ht="13.5" customHeight="1">
      <c r="A108" s="93"/>
      <c r="B108" s="41"/>
      <c r="G108" s="43"/>
    </row>
    <row r="109" spans="1:7" s="42" customFormat="1" ht="13.5" customHeight="1">
      <c r="A109" s="93"/>
      <c r="B109" s="41"/>
      <c r="G109" s="43"/>
    </row>
    <row r="110" ht="13.5" customHeight="1">
      <c r="A110" s="24" t="s">
        <v>98</v>
      </c>
    </row>
    <row r="111" ht="13.5" customHeight="1">
      <c r="A111" s="24" t="s">
        <v>96</v>
      </c>
    </row>
    <row r="112" ht="13.5" customHeight="1">
      <c r="A112" s="24" t="s">
        <v>91</v>
      </c>
    </row>
    <row r="113" spans="1:2" ht="12.75">
      <c r="A113" s="25" t="s">
        <v>69</v>
      </c>
      <c r="B113" s="19" t="s">
        <v>49</v>
      </c>
    </row>
    <row r="114" spans="7:8" ht="12.75">
      <c r="G114" s="17" t="s">
        <v>201</v>
      </c>
      <c r="H114" s="17" t="s">
        <v>211</v>
      </c>
    </row>
    <row r="115" spans="1:8" ht="12.75">
      <c r="A115" s="19"/>
      <c r="G115" s="17" t="s">
        <v>195</v>
      </c>
      <c r="H115" s="17" t="s">
        <v>195</v>
      </c>
    </row>
    <row r="116" spans="7:8" ht="12.75">
      <c r="G116" s="17" t="s">
        <v>2</v>
      </c>
      <c r="H116" s="17" t="s">
        <v>2</v>
      </c>
    </row>
    <row r="117" spans="2:8" ht="12.75">
      <c r="B117" s="4" t="s">
        <v>50</v>
      </c>
      <c r="G117" s="6">
        <f>+'income statement'!D12</f>
        <v>166434</v>
      </c>
      <c r="H117" s="43">
        <f>+'income statement'!G12</f>
        <v>321727</v>
      </c>
    </row>
    <row r="118" spans="2:8" ht="12.75">
      <c r="B118" s="4" t="s">
        <v>180</v>
      </c>
      <c r="G118" s="6">
        <f>+'income statement'!D24</f>
        <v>4326</v>
      </c>
      <c r="H118" s="43">
        <f>+'income statement'!G24</f>
        <v>9164</v>
      </c>
    </row>
    <row r="119" spans="2:8" ht="12.75">
      <c r="B119" s="4" t="s">
        <v>217</v>
      </c>
      <c r="G119" s="6">
        <f>+'income statement'!D28</f>
        <v>3071</v>
      </c>
      <c r="H119" s="43">
        <f>+'income statement'!G28</f>
        <v>6560</v>
      </c>
    </row>
    <row r="120" spans="2:8" ht="12.75">
      <c r="B120" s="4" t="s">
        <v>218</v>
      </c>
      <c r="G120" s="6">
        <f>+'income statement'!D32</f>
        <v>3122</v>
      </c>
      <c r="H120" s="43">
        <f>+'income statement'!G32</f>
        <v>6549</v>
      </c>
    </row>
    <row r="121" spans="5:6" ht="12.75">
      <c r="E121" s="6"/>
      <c r="F121" s="6"/>
    </row>
    <row r="122" spans="1:8" ht="12.75">
      <c r="A122" s="42"/>
      <c r="B122" s="42"/>
      <c r="C122" s="42"/>
      <c r="D122" s="42"/>
      <c r="E122" s="43"/>
      <c r="F122" s="43"/>
      <c r="G122" s="43"/>
      <c r="H122" s="42"/>
    </row>
    <row r="123" spans="1:8" ht="12.75">
      <c r="A123" s="42"/>
      <c r="B123" s="42"/>
      <c r="C123" s="42"/>
      <c r="D123" s="42"/>
      <c r="E123" s="43"/>
      <c r="F123" s="43"/>
      <c r="G123" s="43"/>
      <c r="H123" s="42"/>
    </row>
    <row r="124" spans="1:8" ht="12.75">
      <c r="A124" s="42"/>
      <c r="B124" s="42"/>
      <c r="C124" s="42"/>
      <c r="D124" s="42"/>
      <c r="E124" s="43"/>
      <c r="F124" s="43"/>
      <c r="G124" s="43"/>
      <c r="H124" s="42"/>
    </row>
    <row r="125" spans="1:8" ht="12.75">
      <c r="A125" s="42"/>
      <c r="B125" s="42"/>
      <c r="C125" s="42"/>
      <c r="D125" s="42"/>
      <c r="E125" s="43"/>
      <c r="F125" s="43"/>
      <c r="G125" s="43"/>
      <c r="H125" s="42"/>
    </row>
    <row r="126" spans="1:8" ht="12.75">
      <c r="A126" s="42"/>
      <c r="B126" s="42"/>
      <c r="C126" s="42"/>
      <c r="D126" s="42"/>
      <c r="E126" s="43"/>
      <c r="F126" s="43"/>
      <c r="G126" s="43"/>
      <c r="H126" s="42"/>
    </row>
    <row r="127" spans="1:8" ht="12.75">
      <c r="A127" s="42"/>
      <c r="B127" s="42"/>
      <c r="C127" s="42"/>
      <c r="D127" s="42"/>
      <c r="E127" s="43"/>
      <c r="F127" s="43"/>
      <c r="G127" s="43"/>
      <c r="H127" s="42"/>
    </row>
    <row r="128" spans="1:8" ht="12.75">
      <c r="A128" s="42"/>
      <c r="B128" s="42"/>
      <c r="C128" s="42"/>
      <c r="D128" s="42"/>
      <c r="E128" s="43"/>
      <c r="F128" s="43"/>
      <c r="G128" s="43"/>
      <c r="H128" s="42"/>
    </row>
    <row r="129" spans="1:8" ht="12.75">
      <c r="A129" s="42"/>
      <c r="B129" s="42"/>
      <c r="C129" s="42"/>
      <c r="D129" s="42"/>
      <c r="E129" s="43"/>
      <c r="F129" s="43"/>
      <c r="G129" s="43"/>
      <c r="H129" s="42"/>
    </row>
    <row r="130" spans="1:5" ht="14.25" customHeight="1">
      <c r="A130" s="25" t="s">
        <v>70</v>
      </c>
      <c r="B130" s="41" t="s">
        <v>187</v>
      </c>
      <c r="C130" s="42"/>
      <c r="D130" s="42"/>
      <c r="E130" s="42"/>
    </row>
    <row r="131" ht="14.25" customHeight="1"/>
    <row r="132" spans="5:7" ht="14.25" customHeight="1">
      <c r="E132" s="154" t="s">
        <v>84</v>
      </c>
      <c r="F132" s="154"/>
      <c r="G132" s="107" t="s">
        <v>185</v>
      </c>
    </row>
    <row r="133" spans="5:8" ht="12.75">
      <c r="E133" s="17" t="s">
        <v>195</v>
      </c>
      <c r="F133" s="17" t="s">
        <v>197</v>
      </c>
      <c r="G133" s="107" t="s">
        <v>186</v>
      </c>
      <c r="H133" s="17" t="s">
        <v>51</v>
      </c>
    </row>
    <row r="134" spans="5:8" ht="12.75">
      <c r="E134" s="17" t="s">
        <v>2</v>
      </c>
      <c r="F134" s="17" t="s">
        <v>2</v>
      </c>
      <c r="G134" s="17" t="s">
        <v>2</v>
      </c>
      <c r="H134" s="17" t="s">
        <v>52</v>
      </c>
    </row>
    <row r="135" spans="2:8" ht="12.75">
      <c r="B135" s="4" t="s">
        <v>3</v>
      </c>
      <c r="E135" s="30">
        <f>'income statement'!D12</f>
        <v>166434</v>
      </c>
      <c r="F135" s="55">
        <v>155293</v>
      </c>
      <c r="G135" s="6">
        <f>+E135-F135</f>
        <v>11141</v>
      </c>
      <c r="H135" s="106">
        <f>(E135-F135)/F135*100</f>
        <v>7.174180420237873</v>
      </c>
    </row>
    <row r="136" spans="2:8" ht="12.75">
      <c r="B136" s="4" t="s">
        <v>198</v>
      </c>
      <c r="E136" s="30">
        <f>'income statement'!D28</f>
        <v>3071</v>
      </c>
      <c r="F136" s="56">
        <v>3489</v>
      </c>
      <c r="G136" s="43">
        <f>+E136-F136</f>
        <v>-418</v>
      </c>
      <c r="H136" s="56">
        <f>(E136-F136)/F136*100</f>
        <v>-11.980510174835196</v>
      </c>
    </row>
    <row r="137" spans="5:6" ht="12.75">
      <c r="E137" s="138"/>
      <c r="F137" s="138"/>
    </row>
    <row r="139" spans="1:8" ht="12.75">
      <c r="A139" s="42"/>
      <c r="B139" s="42"/>
      <c r="C139" s="42"/>
      <c r="D139" s="42"/>
      <c r="E139" s="42"/>
      <c r="F139" s="42"/>
      <c r="G139" s="43"/>
      <c r="H139" s="42"/>
    </row>
    <row r="140" spans="1:8" ht="12.75">
      <c r="A140" s="42"/>
      <c r="B140" s="42"/>
      <c r="C140" s="42"/>
      <c r="D140" s="42"/>
      <c r="E140" s="42"/>
      <c r="F140" s="42"/>
      <c r="G140" s="43"/>
      <c r="H140" s="42"/>
    </row>
    <row r="141" spans="1:8" ht="12.75">
      <c r="A141" s="42"/>
      <c r="B141" s="42"/>
      <c r="C141" s="42"/>
      <c r="D141" s="42"/>
      <c r="E141" s="42"/>
      <c r="F141" s="42"/>
      <c r="G141" s="43"/>
      <c r="H141" s="42"/>
    </row>
    <row r="142" spans="1:2" ht="12.75">
      <c r="A142" s="25" t="s">
        <v>71</v>
      </c>
      <c r="B142" s="19" t="s">
        <v>53</v>
      </c>
    </row>
    <row r="143" spans="1:7" s="42" customFormat="1" ht="12.75">
      <c r="A143" s="41"/>
      <c r="G143" s="43"/>
    </row>
    <row r="144" spans="1:7" s="42" customFormat="1" ht="12.75">
      <c r="A144" s="41"/>
      <c r="G144" s="43"/>
    </row>
    <row r="145" spans="1:7" s="42" customFormat="1" ht="12.75">
      <c r="A145" s="41"/>
      <c r="G145" s="43"/>
    </row>
    <row r="146" spans="1:7" s="42" customFormat="1" ht="12.75">
      <c r="A146" s="41"/>
      <c r="G146" s="43"/>
    </row>
    <row r="147" spans="1:7" s="42" customFormat="1" ht="12.75">
      <c r="A147" s="41"/>
      <c r="G147" s="43"/>
    </row>
    <row r="148" s="42" customFormat="1" ht="12.75">
      <c r="G148" s="43"/>
    </row>
    <row r="149" s="42" customFormat="1" ht="12.75">
      <c r="G149" s="43"/>
    </row>
    <row r="150" spans="1:2" ht="12.75">
      <c r="A150" s="25" t="s">
        <v>72</v>
      </c>
      <c r="B150" s="19" t="s">
        <v>54</v>
      </c>
    </row>
    <row r="152" ht="12" customHeight="1"/>
    <row r="153" ht="12" customHeight="1"/>
    <row r="155" spans="1:8" ht="12.75">
      <c r="A155" s="25" t="s">
        <v>73</v>
      </c>
      <c r="B155" s="19" t="s">
        <v>139</v>
      </c>
      <c r="E155" s="154" t="s">
        <v>84</v>
      </c>
      <c r="F155" s="154"/>
      <c r="G155" s="154" t="s">
        <v>188</v>
      </c>
      <c r="H155" s="154"/>
    </row>
    <row r="156" spans="1:8" ht="12.75">
      <c r="A156" s="19"/>
      <c r="E156" s="17" t="s">
        <v>195</v>
      </c>
      <c r="F156" s="17" t="s">
        <v>196</v>
      </c>
      <c r="G156" s="17" t="str">
        <f>+E156</f>
        <v>30.06.2008</v>
      </c>
      <c r="H156" s="17" t="str">
        <f>+F156</f>
        <v>30.06.2007</v>
      </c>
    </row>
    <row r="157" spans="5:8" ht="12.75">
      <c r="E157" s="17" t="s">
        <v>2</v>
      </c>
      <c r="F157" s="17" t="s">
        <v>2</v>
      </c>
      <c r="G157" s="17" t="s">
        <v>2</v>
      </c>
      <c r="H157" s="17" t="s">
        <v>2</v>
      </c>
    </row>
    <row r="158" spans="5:9" ht="12.75">
      <c r="E158" s="124"/>
      <c r="F158" s="42"/>
      <c r="G158" s="56"/>
      <c r="I158" s="42"/>
    </row>
    <row r="159" spans="5:9" ht="12.75">
      <c r="E159" s="132"/>
      <c r="F159" s="132"/>
      <c r="G159" s="132"/>
      <c r="H159" s="125"/>
      <c r="I159" s="136"/>
    </row>
    <row r="160" spans="2:9" ht="12.75">
      <c r="B160" s="4" t="s">
        <v>164</v>
      </c>
      <c r="E160" s="125"/>
      <c r="F160" s="125"/>
      <c r="G160" s="125"/>
      <c r="H160" s="125"/>
      <c r="I160" s="42"/>
    </row>
    <row r="161" spans="2:9" ht="12.75">
      <c r="B161" s="4" t="s">
        <v>220</v>
      </c>
      <c r="E161" s="132">
        <v>6</v>
      </c>
      <c r="F161" s="132">
        <v>-5</v>
      </c>
      <c r="G161" s="132">
        <v>11</v>
      </c>
      <c r="H161" s="73">
        <v>0</v>
      </c>
      <c r="I161" s="42"/>
    </row>
    <row r="162" spans="5:9" ht="12.75">
      <c r="E162" s="132"/>
      <c r="F162" s="132"/>
      <c r="G162" s="132"/>
      <c r="H162" s="73"/>
      <c r="I162" s="42"/>
    </row>
    <row r="163" spans="2:9" ht="12.75">
      <c r="B163" s="4" t="s">
        <v>55</v>
      </c>
      <c r="E163" s="125"/>
      <c r="F163" s="135"/>
      <c r="G163" s="125"/>
      <c r="H163" s="135"/>
      <c r="I163" s="42"/>
    </row>
    <row r="164" spans="2:9" ht="12.75">
      <c r="B164" s="4" t="s">
        <v>219</v>
      </c>
      <c r="E164" s="125">
        <v>0</v>
      </c>
      <c r="F164" s="135">
        <v>153</v>
      </c>
      <c r="G164" s="125">
        <v>0</v>
      </c>
      <c r="H164" s="135">
        <v>-4163</v>
      </c>
      <c r="I164" s="42"/>
    </row>
    <row r="165" spans="2:9" ht="12.75">
      <c r="B165" s="4" t="s">
        <v>165</v>
      </c>
      <c r="E165" s="132">
        <v>-57</v>
      </c>
      <c r="F165" s="125">
        <v>0</v>
      </c>
      <c r="G165" s="125">
        <v>0</v>
      </c>
      <c r="H165" s="73">
        <v>0</v>
      </c>
      <c r="I165" s="42"/>
    </row>
    <row r="166" spans="2:9" ht="13.5" thickBot="1">
      <c r="B166" s="4" t="s">
        <v>246</v>
      </c>
      <c r="E166" s="133">
        <f>SUM(E161:E165)</f>
        <v>-51</v>
      </c>
      <c r="F166" s="133">
        <f>SUM(F161:F165)</f>
        <v>148</v>
      </c>
      <c r="G166" s="133">
        <f>SUM(G161:G165)</f>
        <v>11</v>
      </c>
      <c r="H166" s="133">
        <f>SUM(H161:H165)</f>
        <v>-4163</v>
      </c>
      <c r="I166" s="42"/>
    </row>
    <row r="167" spans="5:9" ht="12.75">
      <c r="E167" s="134"/>
      <c r="F167" s="132"/>
      <c r="G167" s="134"/>
      <c r="H167" s="132"/>
      <c r="I167" s="42"/>
    </row>
    <row r="168" ht="12.75">
      <c r="I168" s="137"/>
    </row>
    <row r="172" spans="1:2" ht="12.75">
      <c r="A172" s="25" t="s">
        <v>74</v>
      </c>
      <c r="B172" s="19" t="s">
        <v>56</v>
      </c>
    </row>
    <row r="178" spans="1:2" ht="12.75">
      <c r="A178" s="25" t="s">
        <v>75</v>
      </c>
      <c r="B178" s="19" t="s">
        <v>156</v>
      </c>
    </row>
    <row r="179" spans="5:8" ht="12.75">
      <c r="E179" s="150"/>
      <c r="F179" s="150"/>
      <c r="G179" s="139" t="s">
        <v>212</v>
      </c>
      <c r="H179" s="139" t="s">
        <v>212</v>
      </c>
    </row>
    <row r="180" spans="5:8" ht="12.75">
      <c r="E180" s="150"/>
      <c r="F180" s="150"/>
      <c r="G180" s="139" t="s">
        <v>195</v>
      </c>
      <c r="H180" s="139" t="s">
        <v>215</v>
      </c>
    </row>
    <row r="181" spans="5:8" ht="12.75">
      <c r="E181" s="150"/>
      <c r="F181" s="150"/>
      <c r="G181" s="139" t="s">
        <v>2</v>
      </c>
      <c r="H181" s="139" t="s">
        <v>2</v>
      </c>
    </row>
    <row r="182" spans="2:8" ht="12.75">
      <c r="B182" s="4" t="s">
        <v>247</v>
      </c>
      <c r="E182" s="67"/>
      <c r="F182" s="99"/>
      <c r="G182" s="53"/>
      <c r="H182" s="42"/>
    </row>
    <row r="183" spans="2:8" s="42" customFormat="1" ht="12.75">
      <c r="B183" s="42" t="s">
        <v>248</v>
      </c>
      <c r="E183" s="56"/>
      <c r="F183" s="151"/>
      <c r="G183" s="141">
        <v>48</v>
      </c>
      <c r="H183" s="140">
        <v>48</v>
      </c>
    </row>
    <row r="184" spans="2:8" s="42" customFormat="1" ht="12.75">
      <c r="B184" s="42" t="s">
        <v>83</v>
      </c>
      <c r="E184" s="56"/>
      <c r="F184" s="132"/>
      <c r="G184" s="143">
        <v>-33</v>
      </c>
      <c r="H184" s="142">
        <v>-29</v>
      </c>
    </row>
    <row r="185" spans="5:8" s="42" customFormat="1" ht="12.75">
      <c r="E185" s="56"/>
      <c r="F185" s="144"/>
      <c r="G185" s="144">
        <f>SUM(G183:G184)</f>
        <v>15</v>
      </c>
      <c r="H185" s="144">
        <f>SUM(H183:H184)</f>
        <v>19</v>
      </c>
    </row>
    <row r="186" spans="2:8" s="42" customFormat="1" ht="12.75">
      <c r="B186" s="42" t="s">
        <v>253</v>
      </c>
      <c r="E186" s="56"/>
      <c r="F186" s="151"/>
      <c r="G186" s="144"/>
      <c r="H186" s="140"/>
    </row>
    <row r="187" spans="2:9" s="42" customFormat="1" ht="12.75">
      <c r="B187" s="42" t="s">
        <v>158</v>
      </c>
      <c r="E187" s="56"/>
      <c r="F187" s="125"/>
      <c r="G187" s="144">
        <v>330</v>
      </c>
      <c r="H187" s="73">
        <v>0</v>
      </c>
      <c r="I187" s="41"/>
    </row>
    <row r="188" spans="5:8" s="42" customFormat="1" ht="12.75">
      <c r="E188" s="56"/>
      <c r="F188" s="151"/>
      <c r="G188" s="144"/>
      <c r="H188" s="140"/>
    </row>
    <row r="189" spans="2:9" s="42" customFormat="1" ht="12.75">
      <c r="B189" s="42" t="s">
        <v>157</v>
      </c>
      <c r="E189" s="56"/>
      <c r="F189" s="151"/>
      <c r="G189" s="144"/>
      <c r="H189" s="140"/>
      <c r="I189" s="41"/>
    </row>
    <row r="190" spans="2:8" s="42" customFormat="1" ht="12.75">
      <c r="B190" s="42" t="s">
        <v>158</v>
      </c>
      <c r="E190" s="56"/>
      <c r="F190" s="125"/>
      <c r="G190" s="125">
        <f>6882-G187</f>
        <v>6552</v>
      </c>
      <c r="H190" s="73">
        <v>13416</v>
      </c>
    </row>
    <row r="191" spans="5:8" s="42" customFormat="1" ht="13.5" thickBot="1">
      <c r="E191" s="56"/>
      <c r="F191" s="125"/>
      <c r="G191" s="127">
        <f>SUM(G185:G190)</f>
        <v>6897</v>
      </c>
      <c r="H191" s="127">
        <f>SUM(H185:H190)</f>
        <v>13435</v>
      </c>
    </row>
    <row r="192" spans="5:7" s="42" customFormat="1" ht="13.5" thickTop="1">
      <c r="E192" s="99"/>
      <c r="F192" s="99"/>
      <c r="G192" s="43"/>
    </row>
    <row r="193" spans="2:8" s="42" customFormat="1" ht="13.5" thickBot="1">
      <c r="B193" s="42" t="s">
        <v>249</v>
      </c>
      <c r="E193" s="99"/>
      <c r="F193" s="99"/>
      <c r="G193" s="64">
        <v>6789</v>
      </c>
      <c r="H193" s="147">
        <v>13728</v>
      </c>
    </row>
    <row r="194" spans="5:7" s="42" customFormat="1" ht="13.5" thickTop="1">
      <c r="E194" s="99"/>
      <c r="F194" s="99"/>
      <c r="G194" s="43"/>
    </row>
    <row r="195" spans="5:8" ht="15">
      <c r="E195" s="23"/>
      <c r="G195" s="43"/>
      <c r="H195" s="43"/>
    </row>
    <row r="196" spans="1:8" ht="12.75">
      <c r="A196" s="25" t="s">
        <v>76</v>
      </c>
      <c r="B196" s="19" t="s">
        <v>57</v>
      </c>
      <c r="G196" s="43"/>
      <c r="H196" s="42"/>
    </row>
    <row r="197" spans="1:8" ht="12.75">
      <c r="A197" s="25"/>
      <c r="B197" s="19"/>
      <c r="H197" s="98"/>
    </row>
    <row r="198" spans="1:2" ht="12.75">
      <c r="A198" s="19"/>
      <c r="B198" s="19" t="s">
        <v>58</v>
      </c>
    </row>
    <row r="199" spans="1:2" ht="12.75">
      <c r="A199" s="19"/>
      <c r="B199" s="19"/>
    </row>
    <row r="200" ht="12.75">
      <c r="A200" s="19"/>
    </row>
    <row r="201" spans="1:2" ht="12.75">
      <c r="A201" s="25" t="s">
        <v>77</v>
      </c>
      <c r="B201" s="19" t="s">
        <v>59</v>
      </c>
    </row>
    <row r="202" spans="1:8" ht="12.75">
      <c r="A202" s="25"/>
      <c r="B202" s="19"/>
      <c r="G202" s="145" t="s">
        <v>212</v>
      </c>
      <c r="H202" s="145" t="s">
        <v>212</v>
      </c>
    </row>
    <row r="203" spans="1:8" ht="12.75">
      <c r="A203" s="25"/>
      <c r="B203" s="19"/>
      <c r="G203" s="145" t="s">
        <v>250</v>
      </c>
      <c r="H203" s="145" t="s">
        <v>215</v>
      </c>
    </row>
    <row r="204" spans="1:8" ht="12.75">
      <c r="A204" s="25"/>
      <c r="B204" s="19"/>
      <c r="G204" s="145" t="s">
        <v>213</v>
      </c>
      <c r="H204" s="145" t="s">
        <v>214</v>
      </c>
    </row>
    <row r="205" spans="1:2" ht="12.75">
      <c r="A205" s="25"/>
      <c r="B205" s="19" t="s">
        <v>251</v>
      </c>
    </row>
    <row r="206" spans="1:8" ht="12.75">
      <c r="A206" s="25"/>
      <c r="B206" s="4" t="s">
        <v>60</v>
      </c>
      <c r="G206" s="6">
        <v>8970</v>
      </c>
      <c r="H206" s="6">
        <v>5110</v>
      </c>
    </row>
    <row r="207" spans="1:8" ht="12.75">
      <c r="A207" s="25"/>
      <c r="B207" s="4" t="s">
        <v>61</v>
      </c>
      <c r="G207" s="6">
        <v>115859</v>
      </c>
      <c r="H207" s="6">
        <v>146643</v>
      </c>
    </row>
    <row r="208" spans="1:8" ht="12.75">
      <c r="A208" s="25"/>
      <c r="B208" s="19"/>
      <c r="G208" s="152">
        <f>SUM(G206:G207)</f>
        <v>124829</v>
      </c>
      <c r="H208" s="152">
        <f>SUM(H206:H207)</f>
        <v>151753</v>
      </c>
    </row>
    <row r="209" spans="1:8" ht="12.75">
      <c r="A209" s="25"/>
      <c r="B209" s="19"/>
      <c r="H209" s="6"/>
    </row>
    <row r="210" spans="1:8" ht="12.75">
      <c r="A210" s="25"/>
      <c r="B210" s="19" t="s">
        <v>252</v>
      </c>
      <c r="H210" s="6"/>
    </row>
    <row r="211" spans="1:8" ht="12.75">
      <c r="A211" s="25"/>
      <c r="B211" s="4" t="s">
        <v>60</v>
      </c>
      <c r="G211" s="6">
        <v>936</v>
      </c>
      <c r="H211" s="6">
        <v>1538</v>
      </c>
    </row>
    <row r="212" spans="1:8" ht="13.5" thickBot="1">
      <c r="A212" s="25"/>
      <c r="G212" s="20">
        <f>G211+G208</f>
        <v>125765</v>
      </c>
      <c r="H212" s="20">
        <f>H211+H208</f>
        <v>153291</v>
      </c>
    </row>
    <row r="213" spans="1:7" ht="13.5" thickTop="1">
      <c r="A213" s="25"/>
      <c r="B213" s="19"/>
      <c r="G213" s="4"/>
    </row>
    <row r="214" spans="2:7" ht="12.75">
      <c r="B214" s="4" t="s">
        <v>141</v>
      </c>
      <c r="G214" s="18" t="s">
        <v>145</v>
      </c>
    </row>
    <row r="215" spans="7:8" ht="12.75">
      <c r="G215" s="96" t="s">
        <v>159</v>
      </c>
      <c r="H215" s="18" t="s">
        <v>2</v>
      </c>
    </row>
    <row r="216" spans="7:8" ht="12.75">
      <c r="G216" s="97" t="s">
        <v>172</v>
      </c>
      <c r="H216" s="50" t="s">
        <v>140</v>
      </c>
    </row>
    <row r="217" spans="7:8" ht="12.75">
      <c r="G217" s="50"/>
      <c r="H217" s="50"/>
    </row>
    <row r="218" spans="2:8" ht="12.75">
      <c r="B218" s="19" t="s">
        <v>60</v>
      </c>
      <c r="G218" s="50"/>
      <c r="H218" s="50"/>
    </row>
    <row r="219" spans="2:8" ht="12.75">
      <c r="B219" s="4" t="s">
        <v>161</v>
      </c>
      <c r="G219" s="125">
        <v>16078</v>
      </c>
      <c r="H219" s="125">
        <v>7717</v>
      </c>
    </row>
    <row r="220" spans="7:8" ht="12.75">
      <c r="G220" s="125"/>
      <c r="H220" s="125"/>
    </row>
    <row r="221" spans="2:8" ht="12.75">
      <c r="B221" s="19" t="s">
        <v>61</v>
      </c>
      <c r="G221" s="126"/>
      <c r="H221" s="125"/>
    </row>
    <row r="222" spans="2:8" ht="12.75">
      <c r="B222" s="4" t="s">
        <v>160</v>
      </c>
      <c r="G222" s="125">
        <v>22677</v>
      </c>
      <c r="H222" s="125">
        <v>9525</v>
      </c>
    </row>
    <row r="223" spans="7:8" ht="12.75">
      <c r="G223" s="125"/>
      <c r="H223" s="125"/>
    </row>
    <row r="224" spans="2:8" ht="13.5" thickBot="1">
      <c r="B224" s="4" t="s">
        <v>19</v>
      </c>
      <c r="G224" s="125"/>
      <c r="H224" s="127">
        <f>SUM(H219:H222)</f>
        <v>17242</v>
      </c>
    </row>
    <row r="225" spans="7:8" ht="13.5" thickTop="1">
      <c r="G225" s="44"/>
      <c r="H225" s="44"/>
    </row>
    <row r="226" spans="7:8" ht="12.75">
      <c r="G226" s="44"/>
      <c r="H226" s="44"/>
    </row>
    <row r="227" spans="1:2" ht="12.75">
      <c r="A227" s="25" t="s">
        <v>78</v>
      </c>
      <c r="B227" s="19" t="s">
        <v>62</v>
      </c>
    </row>
    <row r="229" spans="1:8" ht="12.75">
      <c r="A229" s="42"/>
      <c r="B229" s="42"/>
      <c r="C229" s="42"/>
      <c r="D229" s="42"/>
      <c r="E229" s="42"/>
      <c r="F229" s="42"/>
      <c r="G229" s="43"/>
      <c r="H229" s="42"/>
    </row>
    <row r="230" spans="1:8" ht="12.75">
      <c r="A230" s="42"/>
      <c r="B230" s="42"/>
      <c r="C230" s="42"/>
      <c r="D230" s="42"/>
      <c r="E230" s="42"/>
      <c r="F230" s="42"/>
      <c r="G230" s="43"/>
      <c r="H230" s="42"/>
    </row>
    <row r="231" spans="1:8" ht="12.75">
      <c r="A231" s="42"/>
      <c r="B231" s="42"/>
      <c r="C231" s="42"/>
      <c r="D231" s="42"/>
      <c r="E231" s="42"/>
      <c r="F231" s="42"/>
      <c r="G231" s="43"/>
      <c r="H231" s="42"/>
    </row>
    <row r="232" spans="1:8" ht="12.75">
      <c r="A232" s="42"/>
      <c r="B232" s="42"/>
      <c r="C232" s="42"/>
      <c r="D232" s="42"/>
      <c r="E232" s="42"/>
      <c r="F232" s="42"/>
      <c r="G232" s="43"/>
      <c r="H232" s="42"/>
    </row>
    <row r="233" spans="1:8" ht="12.75">
      <c r="A233" s="42"/>
      <c r="B233" s="42"/>
      <c r="C233" s="42"/>
      <c r="D233" s="42"/>
      <c r="E233" s="42"/>
      <c r="F233" s="42"/>
      <c r="G233" s="43"/>
      <c r="H233" s="42"/>
    </row>
    <row r="234" spans="1:8" ht="12.75">
      <c r="A234" s="42"/>
      <c r="B234" s="42"/>
      <c r="C234" s="42"/>
      <c r="D234" s="42"/>
      <c r="E234" s="42"/>
      <c r="F234" s="42"/>
      <c r="G234" s="43"/>
      <c r="H234" s="42"/>
    </row>
    <row r="235" spans="1:8" ht="12.75">
      <c r="A235" s="42"/>
      <c r="B235" s="42"/>
      <c r="C235" s="42"/>
      <c r="D235" s="42"/>
      <c r="E235" s="42"/>
      <c r="F235" s="42"/>
      <c r="G235" s="43"/>
      <c r="H235" s="42"/>
    </row>
    <row r="236" spans="1:8" ht="12.75">
      <c r="A236" s="42"/>
      <c r="B236" s="42"/>
      <c r="C236" s="42"/>
      <c r="D236" s="42"/>
      <c r="E236" s="42"/>
      <c r="F236" s="42"/>
      <c r="G236" s="43"/>
      <c r="H236" s="42"/>
    </row>
    <row r="237" spans="1:8" ht="12.75">
      <c r="A237" s="42"/>
      <c r="B237" s="42"/>
      <c r="C237" s="42"/>
      <c r="D237" s="42"/>
      <c r="E237" s="42"/>
      <c r="F237" s="42"/>
      <c r="G237" s="43"/>
      <c r="H237" s="42"/>
    </row>
    <row r="238" spans="1:8" ht="12.75">
      <c r="A238" s="42"/>
      <c r="B238" s="42"/>
      <c r="C238" s="42"/>
      <c r="D238" s="42"/>
      <c r="E238" s="42"/>
      <c r="F238" s="42"/>
      <c r="G238" s="43"/>
      <c r="H238" s="42"/>
    </row>
    <row r="239" spans="1:2" ht="12.75">
      <c r="A239" s="25" t="s">
        <v>79</v>
      </c>
      <c r="B239" s="19" t="s">
        <v>63</v>
      </c>
    </row>
    <row r="240" ht="12.75">
      <c r="A240" s="19"/>
    </row>
    <row r="241" ht="12.75">
      <c r="A241" s="19"/>
    </row>
    <row r="242" ht="12.75">
      <c r="A242" s="19"/>
    </row>
    <row r="243" spans="1:2" ht="13.5" customHeight="1">
      <c r="A243" s="25" t="s">
        <v>80</v>
      </c>
      <c r="B243" s="19" t="s">
        <v>64</v>
      </c>
    </row>
    <row r="244" ht="13.5" customHeight="1"/>
    <row r="245" ht="13.5" customHeight="1"/>
    <row r="246" ht="13.5" customHeight="1"/>
    <row r="247" ht="13.5" customHeight="1"/>
    <row r="248" spans="1:2" ht="13.5" customHeight="1">
      <c r="A248" s="25" t="s">
        <v>81</v>
      </c>
      <c r="B248" s="19" t="s">
        <v>99</v>
      </c>
    </row>
    <row r="249" spans="5:8" ht="13.5" customHeight="1">
      <c r="E249" s="2"/>
      <c r="F249" s="2"/>
      <c r="G249" s="2"/>
      <c r="H249" s="3"/>
    </row>
    <row r="250" spans="2:8" ht="13.5" customHeight="1">
      <c r="B250" s="19" t="s">
        <v>89</v>
      </c>
      <c r="C250" s="19" t="s">
        <v>100</v>
      </c>
      <c r="G250" s="17"/>
      <c r="H250" s="17"/>
    </row>
    <row r="251" spans="3:8" ht="13.5" customHeight="1">
      <c r="C251" s="4" t="s">
        <v>170</v>
      </c>
      <c r="G251" s="49"/>
      <c r="H251" s="49"/>
    </row>
    <row r="252" spans="3:8" ht="13.5" customHeight="1">
      <c r="C252" s="4" t="s">
        <v>171</v>
      </c>
      <c r="G252" s="49"/>
      <c r="H252" s="49"/>
    </row>
    <row r="253" spans="7:8" ht="13.5" customHeight="1">
      <c r="G253" s="17"/>
      <c r="H253" s="17"/>
    </row>
    <row r="254" spans="5:8" ht="13.5" customHeight="1">
      <c r="E254" s="156" t="s">
        <v>84</v>
      </c>
      <c r="F254" s="156"/>
      <c r="G254" s="156" t="s">
        <v>188</v>
      </c>
      <c r="H254" s="156"/>
    </row>
    <row r="255" spans="5:8" ht="13.5" customHeight="1">
      <c r="E255" s="130">
        <v>39629</v>
      </c>
      <c r="F255" s="130">
        <v>39263</v>
      </c>
      <c r="G255" s="130">
        <f>E255</f>
        <v>39629</v>
      </c>
      <c r="H255" s="130">
        <f>F255</f>
        <v>39263</v>
      </c>
    </row>
    <row r="256" spans="5:8" ht="13.5" customHeight="1">
      <c r="E256" s="42"/>
      <c r="F256" s="42"/>
      <c r="G256" s="104"/>
      <c r="H256" s="104"/>
    </row>
    <row r="257" spans="3:8" ht="13.5" customHeight="1">
      <c r="C257" s="4" t="s">
        <v>203</v>
      </c>
      <c r="E257" s="42"/>
      <c r="F257" s="42"/>
      <c r="G257" s="104"/>
      <c r="H257" s="104"/>
    </row>
    <row r="258" spans="3:8" ht="13.5" customHeight="1">
      <c r="C258" s="4" t="s">
        <v>169</v>
      </c>
      <c r="E258" s="128">
        <f>'income statement'!D32</f>
        <v>3122</v>
      </c>
      <c r="F258" s="128">
        <f>'income statement'!E32</f>
        <v>3109</v>
      </c>
      <c r="G258" s="128">
        <f>'income statement'!G32</f>
        <v>6549</v>
      </c>
      <c r="H258" s="128">
        <f>'income statement'!H32</f>
        <v>2002</v>
      </c>
    </row>
    <row r="259" spans="5:8" ht="13.5" customHeight="1">
      <c r="E259" s="129"/>
      <c r="F259" s="73"/>
      <c r="G259" s="73"/>
      <c r="H259" s="73"/>
    </row>
    <row r="260" spans="3:8" ht="13.5" customHeight="1">
      <c r="C260" s="4" t="s">
        <v>149</v>
      </c>
      <c r="E260" s="129"/>
      <c r="F260" s="73"/>
      <c r="G260" s="73"/>
      <c r="H260" s="73"/>
    </row>
    <row r="261" spans="3:8" ht="13.5" customHeight="1">
      <c r="C261" s="4" t="s">
        <v>150</v>
      </c>
      <c r="E261" s="43">
        <v>64286</v>
      </c>
      <c r="F261" s="43">
        <v>64226</v>
      </c>
      <c r="G261" s="43">
        <f>+E261</f>
        <v>64286</v>
      </c>
      <c r="H261" s="73">
        <v>64219</v>
      </c>
    </row>
    <row r="262" spans="5:8" ht="13.5" customHeight="1">
      <c r="E262" s="43"/>
      <c r="F262" s="43"/>
      <c r="G262" s="43"/>
      <c r="H262" s="73"/>
    </row>
    <row r="263" spans="3:8" ht="13.5" customHeight="1" thickBot="1">
      <c r="C263" s="19" t="s">
        <v>103</v>
      </c>
      <c r="E263" s="105">
        <f>E258/E261*100</f>
        <v>4.8564228603428425</v>
      </c>
      <c r="F263" s="105">
        <f>F258/F261*100</f>
        <v>4.84071871204808</v>
      </c>
      <c r="G263" s="105">
        <f>G258/G261*100</f>
        <v>10.187288056497525</v>
      </c>
      <c r="H263" s="105">
        <f>H258/H261*100</f>
        <v>3.1174574502872985</v>
      </c>
    </row>
    <row r="264" spans="5:8" ht="13.5" customHeight="1" thickTop="1">
      <c r="E264" s="65"/>
      <c r="F264" s="65"/>
      <c r="G264" s="65"/>
      <c r="H264" s="65"/>
    </row>
    <row r="265" spans="2:8" ht="13.5" customHeight="1">
      <c r="B265" s="19" t="s">
        <v>102</v>
      </c>
      <c r="C265" s="19" t="s">
        <v>101</v>
      </c>
      <c r="E265" s="42"/>
      <c r="F265" s="42"/>
      <c r="G265" s="104"/>
      <c r="H265" s="104"/>
    </row>
    <row r="266" spans="3:8" ht="13.5" customHeight="1">
      <c r="C266" s="4" t="s">
        <v>162</v>
      </c>
      <c r="E266" s="42"/>
      <c r="F266" s="42"/>
      <c r="G266" s="104"/>
      <c r="H266" s="104"/>
    </row>
    <row r="267" spans="3:8" ht="13.5" customHeight="1">
      <c r="C267" s="4" t="s">
        <v>163</v>
      </c>
      <c r="E267" s="42"/>
      <c r="F267" s="42"/>
      <c r="G267" s="104"/>
      <c r="H267" s="104"/>
    </row>
    <row r="268" spans="5:8" ht="12.75" customHeight="1">
      <c r="E268" s="42"/>
      <c r="F268" s="42"/>
      <c r="G268" s="104"/>
      <c r="H268" s="104"/>
    </row>
    <row r="269" spans="5:8" ht="12.75" customHeight="1">
      <c r="E269" s="156" t="str">
        <f>+E254</f>
        <v>3 months ended</v>
      </c>
      <c r="F269" s="156"/>
      <c r="G269" s="156" t="str">
        <f>+G254</f>
        <v>6 months ended</v>
      </c>
      <c r="H269" s="156"/>
    </row>
    <row r="270" spans="5:8" ht="12.75" customHeight="1">
      <c r="E270" s="130">
        <f>+E255</f>
        <v>39629</v>
      </c>
      <c r="F270" s="130">
        <f>+F255</f>
        <v>39263</v>
      </c>
      <c r="G270" s="130">
        <f>+G255</f>
        <v>39629</v>
      </c>
      <c r="H270" s="130">
        <f>+H255</f>
        <v>39263</v>
      </c>
    </row>
    <row r="271" spans="5:8" ht="12.75" customHeight="1">
      <c r="E271" s="42"/>
      <c r="F271" s="42"/>
      <c r="G271" s="104"/>
      <c r="H271" s="104"/>
    </row>
    <row r="272" spans="3:8" ht="12.75" customHeight="1">
      <c r="C272" s="4" t="s">
        <v>203</v>
      </c>
      <c r="E272" s="42"/>
      <c r="F272" s="42"/>
      <c r="G272" s="104"/>
      <c r="H272" s="104"/>
    </row>
    <row r="273" spans="3:8" ht="13.5" customHeight="1">
      <c r="C273" s="4" t="s">
        <v>169</v>
      </c>
      <c r="E273" s="128">
        <f>E258</f>
        <v>3122</v>
      </c>
      <c r="F273" s="128">
        <f>F258</f>
        <v>3109</v>
      </c>
      <c r="G273" s="128">
        <f>G258</f>
        <v>6549</v>
      </c>
      <c r="H273" s="128">
        <f>H258</f>
        <v>2002</v>
      </c>
    </row>
    <row r="274" spans="5:8" ht="13.5" customHeight="1">
      <c r="E274" s="129"/>
      <c r="F274" s="73"/>
      <c r="G274" s="73"/>
      <c r="H274" s="73"/>
    </row>
    <row r="275" spans="3:8" ht="13.5" customHeight="1">
      <c r="C275" s="4" t="s">
        <v>149</v>
      </c>
      <c r="E275" s="129"/>
      <c r="F275" s="73"/>
      <c r="G275" s="73"/>
      <c r="H275" s="73"/>
    </row>
    <row r="276" spans="3:8" ht="13.5" customHeight="1">
      <c r="C276" s="4" t="s">
        <v>150</v>
      </c>
      <c r="E276" s="73">
        <f>E261</f>
        <v>64286</v>
      </c>
      <c r="F276" s="43">
        <f>+F261</f>
        <v>64226</v>
      </c>
      <c r="G276" s="73">
        <f>G261</f>
        <v>64286</v>
      </c>
      <c r="H276" s="73">
        <f>+H261</f>
        <v>64219</v>
      </c>
    </row>
    <row r="277" spans="5:8" ht="13.5" customHeight="1">
      <c r="E277" s="43"/>
      <c r="F277" s="43"/>
      <c r="G277" s="43"/>
      <c r="H277" s="73"/>
    </row>
    <row r="278" spans="3:8" ht="13.5" customHeight="1">
      <c r="C278" s="4" t="s">
        <v>93</v>
      </c>
      <c r="E278" s="43">
        <v>0</v>
      </c>
      <c r="F278" s="43">
        <v>453</v>
      </c>
      <c r="G278" s="43">
        <v>0</v>
      </c>
      <c r="H278" s="73">
        <v>616</v>
      </c>
    </row>
    <row r="279" spans="5:8" ht="13.5" customHeight="1">
      <c r="E279" s="43"/>
      <c r="F279" s="43"/>
      <c r="G279" s="43"/>
      <c r="H279" s="73"/>
    </row>
    <row r="280" spans="3:8" ht="13.5" customHeight="1">
      <c r="C280" s="4" t="s">
        <v>151</v>
      </c>
      <c r="E280" s="43"/>
      <c r="F280" s="43"/>
      <c r="G280" s="43"/>
      <c r="H280" s="73"/>
    </row>
    <row r="281" spans="3:8" ht="13.5" customHeight="1">
      <c r="C281" s="4" t="s">
        <v>152</v>
      </c>
      <c r="E281" s="131">
        <f>SUM(E276:E280)</f>
        <v>64286</v>
      </c>
      <c r="F281" s="131">
        <f>SUM(F276:F280)</f>
        <v>64679</v>
      </c>
      <c r="G281" s="131">
        <f>SUM(G276:G280)</f>
        <v>64286</v>
      </c>
      <c r="H281" s="131">
        <f>SUM(H276:H280)</f>
        <v>64835</v>
      </c>
    </row>
    <row r="282" spans="5:8" ht="13.5" customHeight="1">
      <c r="E282" s="43"/>
      <c r="F282" s="43"/>
      <c r="G282" s="43"/>
      <c r="H282" s="73"/>
    </row>
    <row r="283" spans="3:8" ht="13.5" customHeight="1" thickBot="1">
      <c r="C283" s="19" t="s">
        <v>104</v>
      </c>
      <c r="E283" s="105">
        <f>E273/E281*100</f>
        <v>4.8564228603428425</v>
      </c>
      <c r="F283" s="105">
        <f>F273/F281*100</f>
        <v>4.806815195040121</v>
      </c>
      <c r="G283" s="105">
        <f>G273/G281*100</f>
        <v>10.187288056497525</v>
      </c>
      <c r="H283" s="105">
        <f>H273/H281*100</f>
        <v>3.0878383589110823</v>
      </c>
    </row>
    <row r="284" spans="3:8" ht="13.5" customHeight="1" thickTop="1">
      <c r="C284" s="19"/>
      <c r="E284" s="46"/>
      <c r="F284" s="46"/>
      <c r="G284" s="46"/>
      <c r="H284" s="46"/>
    </row>
    <row r="285" spans="3:8" ht="13.5" customHeight="1">
      <c r="C285" s="19"/>
      <c r="E285" s="46"/>
      <c r="F285" s="46"/>
      <c r="G285" s="46"/>
      <c r="H285" s="46"/>
    </row>
    <row r="286" spans="1:2" ht="12.75">
      <c r="A286" s="25" t="s">
        <v>82</v>
      </c>
      <c r="B286" s="19" t="s">
        <v>26</v>
      </c>
    </row>
    <row r="287" ht="12.75">
      <c r="A287" s="19"/>
    </row>
    <row r="288" ht="12.75">
      <c r="A288" s="19"/>
    </row>
    <row r="289" ht="12.75">
      <c r="A289" s="19"/>
    </row>
    <row r="290" spans="3:8" ht="13.5" customHeight="1">
      <c r="C290" s="19"/>
      <c r="E290" s="46"/>
      <c r="F290" s="46"/>
      <c r="G290" s="46"/>
      <c r="H290" s="46"/>
    </row>
    <row r="291" spans="1:7" ht="13.5" customHeight="1">
      <c r="A291" s="25" t="s">
        <v>143</v>
      </c>
      <c r="B291" s="19" t="s">
        <v>65</v>
      </c>
      <c r="G291" s="32"/>
    </row>
    <row r="292" spans="1:7" ht="13.5" customHeight="1">
      <c r="A292" s="25"/>
      <c r="B292" s="19"/>
      <c r="G292" s="32"/>
    </row>
    <row r="293" ht="13.5" customHeight="1"/>
    <row r="294" ht="13.5" customHeight="1"/>
    <row r="295" ht="13.5" customHeight="1"/>
    <row r="317" ht="15">
      <c r="E317" s="23"/>
    </row>
    <row r="406" s="13" customFormat="1" ht="12.75">
      <c r="G406" s="7"/>
    </row>
    <row r="407" spans="1:7" s="13" customFormat="1" ht="12.75">
      <c r="A407" s="33"/>
      <c r="G407" s="7"/>
    </row>
    <row r="408" s="13" customFormat="1" ht="12.75">
      <c r="G408" s="7"/>
    </row>
    <row r="409" s="13" customFormat="1" ht="12.75">
      <c r="G409" s="7"/>
    </row>
    <row r="410" s="13" customFormat="1" ht="12.75">
      <c r="G410" s="7"/>
    </row>
    <row r="411" s="13" customFormat="1" ht="12.75">
      <c r="G411" s="7"/>
    </row>
    <row r="412" spans="1:7" s="13" customFormat="1" ht="12.75">
      <c r="A412" s="33"/>
      <c r="G412" s="7"/>
    </row>
    <row r="413" s="13" customFormat="1" ht="12.75">
      <c r="G413" s="7"/>
    </row>
    <row r="414" s="13" customFormat="1" ht="12.75">
      <c r="G414" s="7"/>
    </row>
    <row r="415" s="13" customFormat="1" ht="12.75">
      <c r="G415" s="7"/>
    </row>
    <row r="416" spans="1:7" s="13" customFormat="1" ht="12.75">
      <c r="A416" s="33"/>
      <c r="G416" s="7"/>
    </row>
    <row r="417" spans="1:7" s="13" customFormat="1" ht="12.75">
      <c r="A417" s="33"/>
      <c r="E417" s="34"/>
      <c r="F417" s="34"/>
      <c r="G417" s="7"/>
    </row>
    <row r="418" spans="5:7" s="13" customFormat="1" ht="12.75">
      <c r="E418" s="35"/>
      <c r="F418" s="35"/>
      <c r="G418" s="7"/>
    </row>
    <row r="419" spans="5:7" s="13" customFormat="1" ht="12.75">
      <c r="E419" s="31"/>
      <c r="F419" s="7"/>
      <c r="G419" s="7"/>
    </row>
    <row r="420" s="13" customFormat="1" ht="12.75">
      <c r="G420" s="7"/>
    </row>
    <row r="421" s="13" customFormat="1" ht="12.75">
      <c r="G421" s="7"/>
    </row>
    <row r="422" s="13" customFormat="1" ht="12.75">
      <c r="G422" s="7"/>
    </row>
    <row r="423" s="13" customFormat="1" ht="12.75">
      <c r="G423" s="7"/>
    </row>
    <row r="424" s="13" customFormat="1" ht="12.75">
      <c r="G424" s="7"/>
    </row>
    <row r="425" s="13" customFormat="1" ht="12.75">
      <c r="G425" s="7"/>
    </row>
    <row r="426" s="13" customFormat="1" ht="12.75">
      <c r="G426" s="7"/>
    </row>
    <row r="427" s="13" customFormat="1" ht="12.75">
      <c r="G427" s="7"/>
    </row>
    <row r="428" s="13" customFormat="1" ht="12.75">
      <c r="G428" s="7"/>
    </row>
    <row r="429" s="13" customFormat="1" ht="12.75">
      <c r="G429" s="7"/>
    </row>
    <row r="430" s="13" customFormat="1" ht="12.75">
      <c r="G430" s="7"/>
    </row>
    <row r="431" s="13" customFormat="1" ht="12.75">
      <c r="G431" s="7"/>
    </row>
    <row r="432" s="13" customFormat="1" ht="12.75">
      <c r="G432" s="7"/>
    </row>
    <row r="433" s="13" customFormat="1" ht="12.75">
      <c r="G433" s="7"/>
    </row>
    <row r="434" s="13" customFormat="1" ht="12.75">
      <c r="G434" s="7"/>
    </row>
    <row r="435" s="13" customFormat="1" ht="12.75">
      <c r="G435" s="7"/>
    </row>
    <row r="436" s="13" customFormat="1" ht="12.75">
      <c r="G436" s="7"/>
    </row>
    <row r="437" s="13" customFormat="1" ht="12.75">
      <c r="G437" s="7"/>
    </row>
    <row r="438" s="13" customFormat="1" ht="12.75">
      <c r="G438" s="7"/>
    </row>
    <row r="439" spans="1:7" s="13" customFormat="1" ht="12.75">
      <c r="A439" s="33"/>
      <c r="G439" s="7"/>
    </row>
    <row r="440" s="13" customFormat="1" ht="12.75">
      <c r="G440" s="7"/>
    </row>
    <row r="441" spans="1:7" s="13" customFormat="1" ht="12.75">
      <c r="A441" s="33"/>
      <c r="G441" s="7"/>
    </row>
    <row r="442" spans="1:7" s="13" customFormat="1" ht="12.75">
      <c r="A442" s="33"/>
      <c r="G442" s="7"/>
    </row>
    <row r="443" s="13" customFormat="1" ht="12.75">
      <c r="G443" s="7"/>
    </row>
    <row r="444" s="13" customFormat="1" ht="12.75">
      <c r="G444" s="7"/>
    </row>
    <row r="445" spans="6:7" s="13" customFormat="1" ht="12.75">
      <c r="F445" s="35"/>
      <c r="G445" s="7"/>
    </row>
    <row r="446" s="13" customFormat="1" ht="12.75">
      <c r="G446" s="7"/>
    </row>
    <row r="447" spans="1:7" s="13" customFormat="1" ht="12.75">
      <c r="A447" s="33"/>
      <c r="G447" s="7"/>
    </row>
    <row r="448" s="13" customFormat="1" ht="12.75">
      <c r="G448" s="7"/>
    </row>
    <row r="449" s="13" customFormat="1" ht="12.75">
      <c r="G449" s="7"/>
    </row>
    <row r="450" s="13" customFormat="1" ht="12.75">
      <c r="G450" s="7"/>
    </row>
    <row r="451" s="13" customFormat="1" ht="12.75">
      <c r="G451" s="7"/>
    </row>
    <row r="452" s="13" customFormat="1" ht="12.75">
      <c r="G452" s="7"/>
    </row>
    <row r="453" s="13" customFormat="1" ht="12.75">
      <c r="G453" s="7"/>
    </row>
    <row r="454" s="13" customFormat="1" ht="12.75">
      <c r="G454" s="7"/>
    </row>
    <row r="455" s="13" customFormat="1" ht="12.75">
      <c r="G455" s="7"/>
    </row>
    <row r="456" s="13" customFormat="1" ht="12.75">
      <c r="G456" s="7"/>
    </row>
    <row r="457" s="13" customFormat="1" ht="12.75">
      <c r="G457" s="7"/>
    </row>
    <row r="458" s="13" customFormat="1" ht="12.75">
      <c r="G458" s="7"/>
    </row>
    <row r="459" s="13" customFormat="1" ht="12.75">
      <c r="G459" s="7"/>
    </row>
    <row r="460" s="13" customFormat="1" ht="12.75">
      <c r="G460" s="7"/>
    </row>
    <row r="461" s="13" customFormat="1" ht="12.75">
      <c r="G461" s="7"/>
    </row>
    <row r="462" spans="1:7" s="13" customFormat="1" ht="12.75">
      <c r="A462" s="33"/>
      <c r="G462" s="7"/>
    </row>
    <row r="463" spans="6:7" s="13" customFormat="1" ht="12.75">
      <c r="F463" s="35"/>
      <c r="G463" s="7"/>
    </row>
    <row r="464" s="13" customFormat="1" ht="12.75">
      <c r="G464" s="7"/>
    </row>
    <row r="465" s="13" customFormat="1" ht="12.75">
      <c r="G465" s="7"/>
    </row>
    <row r="466" s="13" customFormat="1" ht="12.75">
      <c r="G466" s="7"/>
    </row>
    <row r="467" spans="4:7" s="13" customFormat="1" ht="12.75">
      <c r="D467" s="34"/>
      <c r="E467" s="34"/>
      <c r="F467" s="34"/>
      <c r="G467" s="7"/>
    </row>
    <row r="468" spans="4:7" s="13" customFormat="1" ht="12.75">
      <c r="D468" s="34"/>
      <c r="E468" s="34"/>
      <c r="F468" s="34"/>
      <c r="G468" s="7"/>
    </row>
    <row r="469" spans="1:7" s="13" customFormat="1" ht="12.75">
      <c r="A469" s="36"/>
      <c r="D469" s="7"/>
      <c r="E469" s="7"/>
      <c r="F469" s="29"/>
      <c r="G469" s="7"/>
    </row>
    <row r="470" spans="1:8" s="13" customFormat="1" ht="12.75">
      <c r="A470" s="36"/>
      <c r="D470" s="7"/>
      <c r="E470" s="7"/>
      <c r="F470" s="29"/>
      <c r="G470" s="7"/>
      <c r="H470" s="29"/>
    </row>
    <row r="471" spans="1:8" s="13" customFormat="1" ht="12.75">
      <c r="A471" s="36"/>
      <c r="D471" s="7"/>
      <c r="E471" s="7"/>
      <c r="F471" s="29"/>
      <c r="G471" s="7"/>
      <c r="H471" s="29"/>
    </row>
    <row r="472" spans="1:7" s="13" customFormat="1" ht="12.75">
      <c r="A472" s="36"/>
      <c r="D472" s="7"/>
      <c r="E472" s="7"/>
      <c r="F472" s="29"/>
      <c r="G472" s="7"/>
    </row>
    <row r="473" spans="1:8" s="13" customFormat="1" ht="12.75">
      <c r="A473" s="36"/>
      <c r="D473" s="7"/>
      <c r="E473" s="7"/>
      <c r="F473" s="7"/>
      <c r="G473" s="7"/>
      <c r="H473" s="29"/>
    </row>
    <row r="474" spans="1:7" s="13" customFormat="1" ht="12.75">
      <c r="A474" s="36"/>
      <c r="D474" s="36"/>
      <c r="E474" s="31"/>
      <c r="F474" s="7"/>
      <c r="G474" s="7"/>
    </row>
    <row r="475" spans="4:7" s="13" customFormat="1" ht="12.75">
      <c r="D475" s="7"/>
      <c r="E475" s="29"/>
      <c r="F475" s="7"/>
      <c r="G475" s="7"/>
    </row>
    <row r="476" spans="4:7" s="13" customFormat="1" ht="12.75">
      <c r="D476" s="29"/>
      <c r="G476" s="7"/>
    </row>
    <row r="477" spans="4:7" s="13" customFormat="1" ht="12.75">
      <c r="D477" s="29"/>
      <c r="G477" s="7"/>
    </row>
    <row r="478" spans="1:7" s="13" customFormat="1" ht="12.75">
      <c r="A478" s="36"/>
      <c r="D478" s="29"/>
      <c r="F478" s="29"/>
      <c r="G478" s="7"/>
    </row>
    <row r="479" spans="4:7" s="13" customFormat="1" ht="12.75">
      <c r="D479" s="29"/>
      <c r="E479" s="29"/>
      <c r="F479" s="29"/>
      <c r="G479" s="7"/>
    </row>
    <row r="480" spans="4:7" s="13" customFormat="1" ht="12.75">
      <c r="D480" s="29"/>
      <c r="E480" s="29"/>
      <c r="F480" s="29"/>
      <c r="G480" s="7"/>
    </row>
    <row r="481" spans="6:7" s="13" customFormat="1" ht="12.75">
      <c r="F481" s="29"/>
      <c r="G481" s="7"/>
    </row>
    <row r="482" spans="6:7" s="13" customFormat="1" ht="12.75">
      <c r="F482" s="29"/>
      <c r="G482" s="7"/>
    </row>
    <row r="483" spans="6:7" s="13" customFormat="1" ht="12.75">
      <c r="F483" s="29"/>
      <c r="G483" s="7"/>
    </row>
    <row r="484" spans="6:7" s="13" customFormat="1" ht="12.75">
      <c r="F484" s="29"/>
      <c r="G484" s="7"/>
    </row>
    <row r="485" s="13" customFormat="1" ht="12.75">
      <c r="G485" s="7"/>
    </row>
    <row r="486" s="13" customFormat="1" ht="12.75">
      <c r="G486" s="7"/>
    </row>
    <row r="487" s="13" customFormat="1" ht="12.75">
      <c r="G487" s="7"/>
    </row>
    <row r="488" s="13" customFormat="1" ht="12.75">
      <c r="G488" s="7"/>
    </row>
    <row r="489" s="13" customFormat="1" ht="12.75">
      <c r="G489" s="7"/>
    </row>
    <row r="490" s="13" customFormat="1" ht="12.75">
      <c r="G490" s="7"/>
    </row>
    <row r="491" s="13" customFormat="1" ht="12.75">
      <c r="G491" s="7"/>
    </row>
    <row r="492" s="13" customFormat="1" ht="12.75">
      <c r="G492" s="7"/>
    </row>
    <row r="493" s="13" customFormat="1" ht="12.75">
      <c r="G493" s="7"/>
    </row>
    <row r="494" s="13" customFormat="1" ht="12.75">
      <c r="G494" s="7"/>
    </row>
    <row r="495" s="13" customFormat="1" ht="12.75">
      <c r="G495" s="7"/>
    </row>
    <row r="496" s="13" customFormat="1" ht="12.75">
      <c r="G496" s="7"/>
    </row>
    <row r="497" s="13" customFormat="1" ht="12.75">
      <c r="G497" s="7"/>
    </row>
    <row r="498" s="13" customFormat="1" ht="12.75">
      <c r="G498" s="7"/>
    </row>
    <row r="499" s="13" customFormat="1" ht="12.75">
      <c r="G499" s="7"/>
    </row>
    <row r="500" s="13" customFormat="1" ht="12.75">
      <c r="G500" s="7"/>
    </row>
    <row r="501" s="13" customFormat="1" ht="12.75">
      <c r="G501" s="7"/>
    </row>
    <row r="502" s="13" customFormat="1" ht="12.75">
      <c r="G502" s="7"/>
    </row>
    <row r="503" s="13" customFormat="1" ht="12.75">
      <c r="G503" s="7"/>
    </row>
    <row r="504" s="13" customFormat="1" ht="12.75">
      <c r="G504" s="7"/>
    </row>
    <row r="505" s="13" customFormat="1" ht="12.75">
      <c r="G505" s="7"/>
    </row>
    <row r="506" s="13" customFormat="1" ht="12.75">
      <c r="G506" s="7"/>
    </row>
    <row r="507" s="13" customFormat="1" ht="12.75">
      <c r="G507" s="7"/>
    </row>
    <row r="508" spans="4:7" s="13" customFormat="1" ht="12.75">
      <c r="D508" s="7"/>
      <c r="E508" s="7"/>
      <c r="F508" s="7"/>
      <c r="G508" s="7"/>
    </row>
    <row r="509" spans="4:7" s="13" customFormat="1" ht="12.75">
      <c r="D509" s="7"/>
      <c r="E509" s="37"/>
      <c r="F509" s="7"/>
      <c r="G509" s="7"/>
    </row>
    <row r="510" spans="1:7" s="13" customFormat="1" ht="12.75">
      <c r="A510" s="33"/>
      <c r="G510" s="7"/>
    </row>
    <row r="511" s="13" customFormat="1" ht="12.75">
      <c r="G511" s="7"/>
    </row>
    <row r="512" spans="4:7" s="13" customFormat="1" ht="12.75">
      <c r="D512" s="35"/>
      <c r="E512" s="35"/>
      <c r="F512" s="35"/>
      <c r="G512" s="7"/>
    </row>
    <row r="513" spans="4:7" s="13" customFormat="1" ht="12.75">
      <c r="D513" s="35"/>
      <c r="E513" s="35"/>
      <c r="F513" s="35"/>
      <c r="G513" s="7"/>
    </row>
    <row r="514" spans="4:7" s="13" customFormat="1" ht="12.75">
      <c r="D514" s="7"/>
      <c r="E514" s="7"/>
      <c r="F514" s="38"/>
      <c r="G514" s="7"/>
    </row>
    <row r="515" s="13" customFormat="1" ht="12.75">
      <c r="G515" s="7"/>
    </row>
    <row r="516" s="13" customFormat="1" ht="12.75">
      <c r="G516" s="7"/>
    </row>
    <row r="517" s="13" customFormat="1" ht="12.75">
      <c r="G517" s="7"/>
    </row>
    <row r="518" s="13" customFormat="1" ht="12.75">
      <c r="G518" s="7"/>
    </row>
    <row r="519" s="13" customFormat="1" ht="12.75">
      <c r="G519" s="7"/>
    </row>
    <row r="520" s="13" customFormat="1" ht="12.75">
      <c r="G520" s="7"/>
    </row>
    <row r="521" s="13" customFormat="1" ht="12.75">
      <c r="G521" s="7"/>
    </row>
    <row r="522" s="13" customFormat="1" ht="12.75">
      <c r="G522" s="7"/>
    </row>
    <row r="523" s="13" customFormat="1" ht="12.75">
      <c r="G523" s="7"/>
    </row>
    <row r="524" s="13" customFormat="1" ht="12.75">
      <c r="G524" s="7"/>
    </row>
    <row r="525" spans="1:7" s="13" customFormat="1" ht="12.75">
      <c r="A525" s="33"/>
      <c r="G525" s="7"/>
    </row>
    <row r="526" spans="5:7" s="13" customFormat="1" ht="12.75">
      <c r="E526" s="35"/>
      <c r="F526" s="35"/>
      <c r="G526" s="7"/>
    </row>
    <row r="527" spans="1:7" s="13" customFormat="1" ht="12.75">
      <c r="A527" s="33"/>
      <c r="E527" s="35"/>
      <c r="F527" s="35"/>
      <c r="G527" s="7"/>
    </row>
    <row r="528" spans="5:7" s="13" customFormat="1" ht="12.75">
      <c r="E528" s="35"/>
      <c r="F528" s="35"/>
      <c r="G528" s="7"/>
    </row>
    <row r="529" spans="5:7" s="13" customFormat="1" ht="12.75">
      <c r="E529" s="7"/>
      <c r="F529" s="7"/>
      <c r="G529" s="7"/>
    </row>
    <row r="530" s="13" customFormat="1" ht="12.75">
      <c r="G530" s="7"/>
    </row>
    <row r="531" s="13" customFormat="1" ht="12.75">
      <c r="G531" s="7"/>
    </row>
    <row r="532" spans="5:7" s="13" customFormat="1" ht="12.75">
      <c r="E532" s="7"/>
      <c r="F532" s="7"/>
      <c r="G532" s="7"/>
    </row>
    <row r="533" spans="5:7" s="13" customFormat="1" ht="12.75">
      <c r="E533" s="7"/>
      <c r="F533" s="7"/>
      <c r="G533" s="7"/>
    </row>
    <row r="534" spans="5:7" s="13" customFormat="1" ht="12.75">
      <c r="E534" s="7"/>
      <c r="F534" s="7"/>
      <c r="G534" s="7"/>
    </row>
    <row r="535" s="13" customFormat="1" ht="12.75">
      <c r="G535" s="7"/>
    </row>
    <row r="536" s="13" customFormat="1" ht="12.75">
      <c r="G536" s="7"/>
    </row>
    <row r="537" s="13" customFormat="1" ht="12.75">
      <c r="G537" s="7"/>
    </row>
    <row r="538" s="13" customFormat="1" ht="12.75">
      <c r="G538" s="7"/>
    </row>
    <row r="539" s="13" customFormat="1" ht="12.75">
      <c r="G539" s="7"/>
    </row>
    <row r="540" s="13" customFormat="1" ht="12.75">
      <c r="G540" s="7"/>
    </row>
    <row r="541" s="13" customFormat="1" ht="12.75">
      <c r="G541" s="7"/>
    </row>
    <row r="542" s="13" customFormat="1" ht="12.75">
      <c r="G542" s="7"/>
    </row>
    <row r="543" s="13" customFormat="1" ht="12.75">
      <c r="G543" s="7"/>
    </row>
    <row r="544" spans="1:7" s="13" customFormat="1" ht="12.75">
      <c r="A544" s="33"/>
      <c r="G544" s="7"/>
    </row>
    <row r="545" s="13" customFormat="1" ht="12.75">
      <c r="G545" s="7"/>
    </row>
    <row r="546" s="13" customFormat="1" ht="12.75">
      <c r="G546" s="7"/>
    </row>
    <row r="547" s="13" customFormat="1" ht="12.75">
      <c r="G547" s="7"/>
    </row>
    <row r="548" s="13" customFormat="1" ht="12.75">
      <c r="G548" s="7"/>
    </row>
    <row r="549" s="13" customFormat="1" ht="12.75">
      <c r="G549" s="7"/>
    </row>
    <row r="550" spans="1:7" s="13" customFormat="1" ht="12.75">
      <c r="A550" s="33"/>
      <c r="G550" s="7"/>
    </row>
    <row r="551" spans="1:7" s="13" customFormat="1" ht="12.75">
      <c r="A551" s="33"/>
      <c r="G551" s="7"/>
    </row>
    <row r="552" s="13" customFormat="1" ht="12.75">
      <c r="G552" s="7"/>
    </row>
    <row r="553" s="13" customFormat="1" ht="12.75">
      <c r="G553" s="7"/>
    </row>
    <row r="554" s="13" customFormat="1" ht="12.75">
      <c r="G554" s="7"/>
    </row>
    <row r="555" s="13" customFormat="1" ht="12.75">
      <c r="G555" s="7"/>
    </row>
    <row r="556" s="13" customFormat="1" ht="12.75">
      <c r="G556" s="7"/>
    </row>
    <row r="557" spans="1:7" s="13" customFormat="1" ht="12.75">
      <c r="A557" s="33"/>
      <c r="G557" s="7"/>
    </row>
    <row r="558" s="13" customFormat="1" ht="12.75">
      <c r="G558" s="7"/>
    </row>
    <row r="559" s="13" customFormat="1" ht="12.75">
      <c r="G559" s="7"/>
    </row>
    <row r="560" s="13" customFormat="1" ht="12.75">
      <c r="G560" s="7"/>
    </row>
    <row r="561" s="13" customFormat="1" ht="12.75">
      <c r="G561" s="7"/>
    </row>
    <row r="562" s="13" customFormat="1" ht="12.75">
      <c r="G562" s="7"/>
    </row>
    <row r="563" s="13" customFormat="1" ht="12.75">
      <c r="G563" s="7"/>
    </row>
    <row r="564" s="13" customFormat="1" ht="12.75">
      <c r="G564" s="7"/>
    </row>
    <row r="565" s="13" customFormat="1" ht="12.75">
      <c r="G565" s="7"/>
    </row>
    <row r="566" spans="1:7" s="13" customFormat="1" ht="12.75">
      <c r="A566" s="33"/>
      <c r="G566" s="7"/>
    </row>
    <row r="567" s="13" customFormat="1" ht="12.75">
      <c r="G567" s="7"/>
    </row>
    <row r="568" s="13" customFormat="1" ht="12.75">
      <c r="G568" s="7"/>
    </row>
    <row r="569" s="13" customFormat="1" ht="12.75">
      <c r="G569" s="7"/>
    </row>
    <row r="570" s="13" customFormat="1" ht="12.75">
      <c r="G570" s="7"/>
    </row>
    <row r="571" spans="1:7" s="13" customFormat="1" ht="12.75">
      <c r="A571" s="33"/>
      <c r="G571" s="7"/>
    </row>
    <row r="572" spans="1:7" s="13" customFormat="1" ht="12.75">
      <c r="A572" s="33"/>
      <c r="G572" s="7"/>
    </row>
    <row r="573" s="13" customFormat="1" ht="12.75">
      <c r="G573" s="7"/>
    </row>
    <row r="574" s="13" customFormat="1" ht="12.75">
      <c r="G574" s="7"/>
    </row>
    <row r="575" s="13" customFormat="1" ht="12.75">
      <c r="G575" s="7"/>
    </row>
    <row r="576" s="13" customFormat="1" ht="12.75">
      <c r="G576" s="7"/>
    </row>
    <row r="577" s="13" customFormat="1" ht="12.75">
      <c r="G577" s="7"/>
    </row>
    <row r="578" s="13" customFormat="1" ht="12.75">
      <c r="G578" s="7"/>
    </row>
    <row r="579" s="13" customFormat="1" ht="12.75">
      <c r="G579" s="7"/>
    </row>
    <row r="580" s="13" customFormat="1" ht="12.75">
      <c r="G580" s="7"/>
    </row>
    <row r="581" s="13" customFormat="1" ht="12.75">
      <c r="G581" s="7"/>
    </row>
    <row r="582" s="13" customFormat="1" ht="12.75">
      <c r="G582" s="7"/>
    </row>
    <row r="583" s="13" customFormat="1" ht="12.75">
      <c r="G583" s="7"/>
    </row>
    <row r="584" s="13" customFormat="1" ht="12.75">
      <c r="G584" s="7"/>
    </row>
    <row r="585" s="13" customFormat="1" ht="12.75">
      <c r="G585" s="7"/>
    </row>
    <row r="586" s="13" customFormat="1" ht="12.75">
      <c r="G586" s="7"/>
    </row>
    <row r="587" s="13" customFormat="1" ht="12.75">
      <c r="G587" s="7"/>
    </row>
    <row r="588" spans="1:7" s="13" customFormat="1" ht="12.75">
      <c r="A588" s="33"/>
      <c r="G588" s="7"/>
    </row>
    <row r="589" s="13" customFormat="1" ht="12.75">
      <c r="G589" s="7"/>
    </row>
  </sheetData>
  <mergeCells count="9">
    <mergeCell ref="E132:F132"/>
    <mergeCell ref="E269:F269"/>
    <mergeCell ref="G269:H269"/>
    <mergeCell ref="E74:F74"/>
    <mergeCell ref="G74:H74"/>
    <mergeCell ref="E254:F254"/>
    <mergeCell ref="G254:H254"/>
    <mergeCell ref="E155:F155"/>
    <mergeCell ref="G155:H155"/>
  </mergeCells>
  <printOptions/>
  <pageMargins left="0.5" right="0.38" top="0.5" bottom="0.5" header="0.25" footer="0.25"/>
  <pageSetup firstPageNumber="5" useFirstPageNumber="1" fitToHeight="5" fitToWidth="5" horizontalDpi="600" verticalDpi="600" orientation="portrait" paperSize="9" scale="93" r:id="rId2"/>
  <headerFooter alignWithMargins="0">
    <oddFooter>&amp;C&amp;"Times New Roman,標準"&amp;P</oddFooter>
  </headerFooter>
  <rowBreaks count="5" manualBreakCount="5">
    <brk id="67" max="255" man="1"/>
    <brk id="109" max="7" man="1"/>
    <brk id="177" max="7" man="1"/>
    <brk id="226" max="7" man="1"/>
    <brk id="28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user</cp:lastModifiedBy>
  <cp:lastPrinted>2008-08-29T09:54:49Z</cp:lastPrinted>
  <dcterms:created xsi:type="dcterms:W3CDTF">2004-06-09T09:00:43Z</dcterms:created>
  <dcterms:modified xsi:type="dcterms:W3CDTF">2008-08-29T10:46:09Z</dcterms:modified>
  <cp:category/>
  <cp:version/>
  <cp:contentType/>
  <cp:contentStatus/>
</cp:coreProperties>
</file>